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E:\Maurício\Marketing - (Backup 12.08.24)\Posts\0074 - Planilha de Cálculo de Doses - 07.11.22\"/>
    </mc:Choice>
  </mc:AlternateContent>
  <xr:revisionPtr revIDLastSave="0" documentId="13_ncr:1_{0684992D-C83A-4A84-8BE4-CF1AF736B06E}" xr6:coauthVersionLast="47" xr6:coauthVersionMax="47" xr10:uidLastSave="{00000000-0000-0000-0000-000000000000}"/>
  <bookViews>
    <workbookView showSheetTabs="0" xWindow="-38520" yWindow="-120" windowWidth="38640" windowHeight="15840" activeTab="2" xr2:uid="{996E411D-308E-40FB-99F4-23A9B6A70D98}"/>
  </bookViews>
  <sheets>
    <sheet name="pt" sheetId="1" r:id="rId1"/>
    <sheet name="es" sheetId="3" r:id="rId2"/>
    <sheet name="en" sheetId="2" r:id="rId3"/>
    <sheet name="de" sheetId="4" r:id="rId4"/>
    <sheet name="cn" sheetId="5" r:id="rId5"/>
  </sheets>
  <calcPr calcId="18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18" i="5" l="1"/>
  <c r="AK18" i="4"/>
  <c r="AF14" i="5"/>
  <c r="AB14" i="5"/>
  <c r="AF18" i="5" s="1"/>
  <c r="AF14" i="2"/>
  <c r="AB14" i="4"/>
  <c r="AF18" i="4" s="1"/>
  <c r="AF14" i="4"/>
  <c r="AK18" i="1"/>
  <c r="AK18" i="2"/>
  <c r="AL18" i="3"/>
  <c r="AE14" i="3"/>
  <c r="AA14" i="3"/>
  <c r="AE18" i="3" s="1"/>
  <c r="AB14" i="2"/>
  <c r="AF18" i="2" s="1"/>
  <c r="AB18" i="5" l="1"/>
  <c r="AT13" i="5" s="1"/>
  <c r="AB18" i="4"/>
  <c r="AT13" i="4" s="1"/>
  <c r="AT26" i="4" s="1"/>
  <c r="AT20" i="4" s="1"/>
  <c r="AA18" i="3"/>
  <c r="AT13" i="3" s="1"/>
  <c r="AB18" i="2"/>
  <c r="AT13" i="2" s="1"/>
  <c r="AF14" i="1"/>
  <c r="AB14" i="1"/>
  <c r="AT26" i="5" l="1"/>
  <c r="AT20" i="5" s="1"/>
  <c r="AF18" i="1"/>
  <c r="AB18" i="1"/>
  <c r="AT13" i="1" s="1"/>
  <c r="AT26" i="1" s="1"/>
  <c r="AT20" i="1" s="1"/>
  <c r="AT26" i="3"/>
  <c r="AT20" i="3" s="1"/>
  <c r="AT26" i="2"/>
  <c r="AT20" i="2" s="1"/>
</calcChain>
</file>

<file path=xl/sharedStrings.xml><?xml version="1.0" encoding="utf-8"?>
<sst xmlns="http://schemas.openxmlformats.org/spreadsheetml/2006/main" count="25" uniqueCount="16">
  <si>
    <t>Células Totais</t>
  </si>
  <si>
    <t>Células Móveis</t>
  </si>
  <si>
    <t>Células Móveis e Normais</t>
  </si>
  <si>
    <t>Total Sperm</t>
  </si>
  <si>
    <t>Motile Sperm</t>
  </si>
  <si>
    <t>Motile and Normal Sperm</t>
  </si>
  <si>
    <t>Espermios Totales</t>
  </si>
  <si>
    <t>Espermios Mótiles</t>
  </si>
  <si>
    <t>Espermios Mótiles/Normales</t>
  </si>
  <si>
    <t>Gesamtspermienzahl</t>
  </si>
  <si>
    <t>Motile Spermien</t>
  </si>
  <si>
    <t>Motile und intakte Spermien</t>
  </si>
  <si>
    <t>Version 1.1</t>
  </si>
  <si>
    <t>精子总数</t>
  </si>
  <si>
    <t>活动精子</t>
  </si>
  <si>
    <t>活动和正常精子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</si>
</sst>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1" tint="0.499984740745262"/>
      <name val="Calibri"/>
      <family val="2"/>
      <scheme val="minor"/>
    </font>
    <font>
      <b/>
      <sz val="14"/>
      <color rgb="FF008AC9"/>
      <name val="Calibri"/>
      <family val="2"/>
      <scheme val="minor"/>
    </font>
    <font>
      <sz val="11"/>
      <color rgb="FF008AC9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10"/>
      <color rgb="FF008AC9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2"/>
      <color theme="1" tint="0.499984740745262"/>
      <name val="Calibri"/>
      <family val="2"/>
      <scheme val="minor"/>
    </font>
    <font>
      <b/>
      <sz val="13"/>
      <color theme="1" tint="0.499984740745262"/>
      <name val="Calibri"/>
      <family val="2"/>
      <scheme val="minor"/>
    </font>
    <font>
      <sz val="6"/>
      <color theme="1" tint="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AC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rgb="FF008AC9"/>
      </left>
      <right style="thin">
        <color rgb="FF008AC9"/>
      </right>
      <top style="thin">
        <color rgb="FF008AC9"/>
      </top>
      <bottom style="thin">
        <color rgb="FF008AC9"/>
      </bottom>
      <diagonal/>
    </border>
    <border>
      <left style="thin">
        <color rgb="FF008AC9"/>
      </left>
      <right/>
      <top style="thin">
        <color rgb="FF008AC9"/>
      </top>
      <bottom/>
      <diagonal/>
    </border>
    <border>
      <left/>
      <right/>
      <top style="thin">
        <color rgb="FF008AC9"/>
      </top>
      <bottom/>
      <diagonal/>
    </border>
    <border>
      <left/>
      <right style="thin">
        <color rgb="FF008AC9"/>
      </right>
      <top style="thin">
        <color rgb="FF008AC9"/>
      </top>
      <bottom/>
      <diagonal/>
    </border>
    <border>
      <left style="thin">
        <color rgb="FF008AC9"/>
      </left>
      <right/>
      <top/>
      <bottom/>
      <diagonal/>
    </border>
    <border>
      <left/>
      <right style="thin">
        <color rgb="FF008AC9"/>
      </right>
      <top/>
      <bottom/>
      <diagonal/>
    </border>
    <border>
      <left style="thin">
        <color rgb="FF008AC9"/>
      </left>
      <right style="thin">
        <color rgb="FF008AC9"/>
      </right>
      <top/>
      <bottom style="thin">
        <color rgb="FF008AC9"/>
      </bottom>
      <diagonal/>
    </border>
    <border>
      <left style="thin">
        <color rgb="FF008AC9"/>
      </left>
      <right/>
      <top/>
      <bottom style="thin">
        <color rgb="FF008AC9"/>
      </bottom>
      <diagonal/>
    </border>
    <border>
      <left/>
      <right/>
      <top/>
      <bottom style="thin">
        <color rgb="FF008AC9"/>
      </bottom>
      <diagonal/>
    </border>
    <border>
      <left/>
      <right style="thin">
        <color rgb="FF008AC9"/>
      </right>
      <top/>
      <bottom style="thin">
        <color rgb="FF008AC9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8" fillId="0" borderId="0" xfId="0" applyFont="1" applyAlignment="1">
      <alignment vertical="center"/>
    </xf>
    <xf numFmtId="4" fontId="9" fillId="2" borderId="0" xfId="0" applyNumberFormat="1" applyFont="1" applyFill="1" applyAlignment="1">
      <alignment vertical="center"/>
    </xf>
    <xf numFmtId="4" fontId="9" fillId="2" borderId="0" xfId="0" applyNumberFormat="1" applyFont="1" applyFill="1"/>
    <xf numFmtId="0" fontId="7" fillId="2" borderId="0" xfId="0" applyFont="1" applyFill="1"/>
    <xf numFmtId="164" fontId="5" fillId="0" borderId="0" xfId="0" applyNumberFormat="1" applyFont="1" applyAlignment="1">
      <alignment vertical="top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0" fillId="2" borderId="8" xfId="0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" fontId="9" fillId="2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 applyProtection="1">
      <alignment horizontal="center" vertical="center"/>
      <protection locked="0"/>
    </xf>
    <xf numFmtId="2" fontId="2" fillId="2" borderId="0" xfId="0" applyNumberFormat="1" applyFont="1" applyFill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4" fontId="3" fillId="2" borderId="7" xfId="0" applyNumberFormat="1" applyFont="1" applyFill="1" applyBorder="1" applyAlignment="1" applyProtection="1">
      <alignment horizontal="center" vertical="center"/>
      <protection locked="0"/>
    </xf>
    <xf numFmtId="4" fontId="3" fillId="2" borderId="1" xfId="0" applyNumberFormat="1" applyFont="1" applyFill="1" applyBorder="1" applyAlignment="1" applyProtection="1">
      <alignment horizontal="center" vertical="center"/>
      <protection locked="0"/>
    </xf>
    <xf numFmtId="4" fontId="9" fillId="2" borderId="0" xfId="0" applyNumberFormat="1" applyFont="1" applyFill="1" applyAlignment="1">
      <alignment horizontal="center"/>
    </xf>
    <xf numFmtId="164" fontId="4" fillId="3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10" fillId="3" borderId="0" xfId="0" applyFont="1" applyFill="1" applyAlignment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13" fillId="3" borderId="0" xfId="0" applyFont="1" applyFill="1" applyAlignment="1">
      <alignment horizontal="left" vertical="center"/>
    </xf>
    <xf numFmtId="0" fontId="12" fillId="3" borderId="0" xfId="0" applyFont="1" applyFill="1" applyAlignment="1">
      <alignment horizontal="left" vertical="center"/>
    </xf>
  </cellXfs>
  <cellStyles count="1">
    <cellStyle name="Normal" xfId="0" builtinId="0"/>
  </cellStyles>
  <dxfs count="2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8A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7.png"/><Relationship Id="rId3" Type="http://schemas.openxmlformats.org/officeDocument/2006/relationships/image" Target="../media/image3.png"/><Relationship Id="rId21" Type="http://schemas.openxmlformats.org/officeDocument/2006/relationships/hyperlink" Target="#cn!D6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6.PNG"/><Relationship Id="rId2" Type="http://schemas.openxmlformats.org/officeDocument/2006/relationships/image" Target="../media/image2.png"/><Relationship Id="rId16" Type="http://schemas.openxmlformats.org/officeDocument/2006/relationships/image" Target="../media/image15.png"/><Relationship Id="rId20" Type="http://schemas.openxmlformats.org/officeDocument/2006/relationships/hyperlink" Target="#es!D6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hyperlink" Target="https://www.instagram.com/minitubebrasil/" TargetMode="External"/><Relationship Id="rId23" Type="http://schemas.openxmlformats.org/officeDocument/2006/relationships/image" Target="../media/image18.png"/><Relationship Id="rId10" Type="http://schemas.openxmlformats.org/officeDocument/2006/relationships/image" Target="../media/image10.png"/><Relationship Id="rId19" Type="http://schemas.openxmlformats.org/officeDocument/2006/relationships/hyperlink" Target="#en!D6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hyperlink" Target="#de!D6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6.png"/><Relationship Id="rId13" Type="http://schemas.openxmlformats.org/officeDocument/2006/relationships/image" Target="../media/image3.png"/><Relationship Id="rId18" Type="http://schemas.openxmlformats.org/officeDocument/2006/relationships/image" Target="../media/image30.png"/><Relationship Id="rId3" Type="http://schemas.openxmlformats.org/officeDocument/2006/relationships/image" Target="../media/image21.png"/><Relationship Id="rId21" Type="http://schemas.openxmlformats.org/officeDocument/2006/relationships/hyperlink" Target="#en!D6"/><Relationship Id="rId7" Type="http://schemas.openxmlformats.org/officeDocument/2006/relationships/image" Target="../media/image25.png"/><Relationship Id="rId12" Type="http://schemas.openxmlformats.org/officeDocument/2006/relationships/image" Target="../media/image1.png"/><Relationship Id="rId17" Type="http://schemas.openxmlformats.org/officeDocument/2006/relationships/image" Target="../media/image16.PNG"/><Relationship Id="rId2" Type="http://schemas.openxmlformats.org/officeDocument/2006/relationships/image" Target="../media/image20.png"/><Relationship Id="rId16" Type="http://schemas.openxmlformats.org/officeDocument/2006/relationships/image" Target="../media/image15.png"/><Relationship Id="rId20" Type="http://schemas.openxmlformats.org/officeDocument/2006/relationships/image" Target="../media/image17.png"/><Relationship Id="rId1" Type="http://schemas.openxmlformats.org/officeDocument/2006/relationships/image" Target="../media/image19.png"/><Relationship Id="rId6" Type="http://schemas.openxmlformats.org/officeDocument/2006/relationships/image" Target="../media/image24.png"/><Relationship Id="rId11" Type="http://schemas.openxmlformats.org/officeDocument/2006/relationships/image" Target="../media/image29.png"/><Relationship Id="rId24" Type="http://schemas.openxmlformats.org/officeDocument/2006/relationships/hyperlink" Target="#de!D6"/><Relationship Id="rId5" Type="http://schemas.openxmlformats.org/officeDocument/2006/relationships/image" Target="../media/image23.png"/><Relationship Id="rId15" Type="http://schemas.openxmlformats.org/officeDocument/2006/relationships/hyperlink" Target="https://www.instagram.com/minitubebrasil/" TargetMode="External"/><Relationship Id="rId23" Type="http://schemas.openxmlformats.org/officeDocument/2006/relationships/hyperlink" Target="#cn!D6"/><Relationship Id="rId10" Type="http://schemas.openxmlformats.org/officeDocument/2006/relationships/image" Target="../media/image28.png"/><Relationship Id="rId19" Type="http://schemas.openxmlformats.org/officeDocument/2006/relationships/image" Target="../media/image31.png"/><Relationship Id="rId4" Type="http://schemas.openxmlformats.org/officeDocument/2006/relationships/image" Target="../media/image22.png"/><Relationship Id="rId9" Type="http://schemas.openxmlformats.org/officeDocument/2006/relationships/image" Target="../media/image27.png"/><Relationship Id="rId14" Type="http://schemas.openxmlformats.org/officeDocument/2006/relationships/image" Target="../media/image18.png"/><Relationship Id="rId22" Type="http://schemas.openxmlformats.org/officeDocument/2006/relationships/hyperlink" Target="#pt!D6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9.png"/><Relationship Id="rId13" Type="http://schemas.openxmlformats.org/officeDocument/2006/relationships/image" Target="../media/image44.png"/><Relationship Id="rId18" Type="http://schemas.openxmlformats.org/officeDocument/2006/relationships/image" Target="../media/image15.png"/><Relationship Id="rId3" Type="http://schemas.openxmlformats.org/officeDocument/2006/relationships/image" Target="../media/image34.png"/><Relationship Id="rId21" Type="http://schemas.openxmlformats.org/officeDocument/2006/relationships/hyperlink" Target="#pt!D6"/><Relationship Id="rId7" Type="http://schemas.openxmlformats.org/officeDocument/2006/relationships/image" Target="../media/image38.png"/><Relationship Id="rId12" Type="http://schemas.openxmlformats.org/officeDocument/2006/relationships/image" Target="../media/image43.png"/><Relationship Id="rId17" Type="http://schemas.openxmlformats.org/officeDocument/2006/relationships/hyperlink" Target="https://www.instagram.com/minitubeinternational/" TargetMode="External"/><Relationship Id="rId2" Type="http://schemas.openxmlformats.org/officeDocument/2006/relationships/image" Target="../media/image33.png"/><Relationship Id="rId16" Type="http://schemas.openxmlformats.org/officeDocument/2006/relationships/image" Target="../media/image1.png"/><Relationship Id="rId20" Type="http://schemas.openxmlformats.org/officeDocument/2006/relationships/image" Target="../media/image17.png"/><Relationship Id="rId1" Type="http://schemas.openxmlformats.org/officeDocument/2006/relationships/image" Target="../media/image32.png"/><Relationship Id="rId6" Type="http://schemas.openxmlformats.org/officeDocument/2006/relationships/image" Target="../media/image37.png"/><Relationship Id="rId11" Type="http://schemas.openxmlformats.org/officeDocument/2006/relationships/image" Target="../media/image42.png"/><Relationship Id="rId24" Type="http://schemas.openxmlformats.org/officeDocument/2006/relationships/hyperlink" Target="#de!D6"/><Relationship Id="rId5" Type="http://schemas.openxmlformats.org/officeDocument/2006/relationships/image" Target="../media/image36.png"/><Relationship Id="rId15" Type="http://schemas.openxmlformats.org/officeDocument/2006/relationships/image" Target="../media/image46.png"/><Relationship Id="rId23" Type="http://schemas.openxmlformats.org/officeDocument/2006/relationships/hyperlink" Target="#cn!D6"/><Relationship Id="rId10" Type="http://schemas.openxmlformats.org/officeDocument/2006/relationships/image" Target="../media/image41.png"/><Relationship Id="rId19" Type="http://schemas.openxmlformats.org/officeDocument/2006/relationships/image" Target="../media/image16.PNG"/><Relationship Id="rId4" Type="http://schemas.openxmlformats.org/officeDocument/2006/relationships/image" Target="../media/image35.png"/><Relationship Id="rId9" Type="http://schemas.openxmlformats.org/officeDocument/2006/relationships/image" Target="../media/image40.png"/><Relationship Id="rId14" Type="http://schemas.openxmlformats.org/officeDocument/2006/relationships/image" Target="../media/image45.png"/><Relationship Id="rId22" Type="http://schemas.openxmlformats.org/officeDocument/2006/relationships/hyperlink" Target="#es!D6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54.png"/><Relationship Id="rId13" Type="http://schemas.openxmlformats.org/officeDocument/2006/relationships/image" Target="../media/image59.png"/><Relationship Id="rId18" Type="http://schemas.openxmlformats.org/officeDocument/2006/relationships/image" Target="../media/image15.png"/><Relationship Id="rId3" Type="http://schemas.openxmlformats.org/officeDocument/2006/relationships/image" Target="../media/image49.png"/><Relationship Id="rId21" Type="http://schemas.openxmlformats.org/officeDocument/2006/relationships/hyperlink" Target="#en!D6"/><Relationship Id="rId7" Type="http://schemas.openxmlformats.org/officeDocument/2006/relationships/image" Target="../media/image53.png"/><Relationship Id="rId12" Type="http://schemas.openxmlformats.org/officeDocument/2006/relationships/image" Target="../media/image58.png"/><Relationship Id="rId17" Type="http://schemas.openxmlformats.org/officeDocument/2006/relationships/hyperlink" Target="https://www.instagram.com/minitubeinternational/" TargetMode="External"/><Relationship Id="rId2" Type="http://schemas.openxmlformats.org/officeDocument/2006/relationships/image" Target="../media/image48.png"/><Relationship Id="rId16" Type="http://schemas.openxmlformats.org/officeDocument/2006/relationships/image" Target="../media/image1.png"/><Relationship Id="rId20" Type="http://schemas.openxmlformats.org/officeDocument/2006/relationships/image" Target="../media/image17.png"/><Relationship Id="rId1" Type="http://schemas.openxmlformats.org/officeDocument/2006/relationships/image" Target="../media/image47.png"/><Relationship Id="rId6" Type="http://schemas.openxmlformats.org/officeDocument/2006/relationships/image" Target="../media/image52.png"/><Relationship Id="rId11" Type="http://schemas.openxmlformats.org/officeDocument/2006/relationships/image" Target="../media/image57.png"/><Relationship Id="rId24" Type="http://schemas.openxmlformats.org/officeDocument/2006/relationships/hyperlink" Target="#cn!D6"/><Relationship Id="rId5" Type="http://schemas.openxmlformats.org/officeDocument/2006/relationships/image" Target="../media/image51.png"/><Relationship Id="rId15" Type="http://schemas.openxmlformats.org/officeDocument/2006/relationships/image" Target="../media/image61.png"/><Relationship Id="rId23" Type="http://schemas.openxmlformats.org/officeDocument/2006/relationships/hyperlink" Target="#es!D6"/><Relationship Id="rId10" Type="http://schemas.openxmlformats.org/officeDocument/2006/relationships/image" Target="../media/image56.png"/><Relationship Id="rId19" Type="http://schemas.openxmlformats.org/officeDocument/2006/relationships/image" Target="../media/image16.PNG"/><Relationship Id="rId4" Type="http://schemas.openxmlformats.org/officeDocument/2006/relationships/image" Target="../media/image50.png"/><Relationship Id="rId9" Type="http://schemas.openxmlformats.org/officeDocument/2006/relationships/image" Target="../media/image55.png"/><Relationship Id="rId14" Type="http://schemas.openxmlformats.org/officeDocument/2006/relationships/image" Target="../media/image60.png"/><Relationship Id="rId22" Type="http://schemas.openxmlformats.org/officeDocument/2006/relationships/hyperlink" Target="#pt!D6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68.png"/><Relationship Id="rId13" Type="http://schemas.openxmlformats.org/officeDocument/2006/relationships/image" Target="../media/image73.png"/><Relationship Id="rId18" Type="http://schemas.openxmlformats.org/officeDocument/2006/relationships/hyperlink" Target="#es!D6"/><Relationship Id="rId3" Type="http://schemas.openxmlformats.org/officeDocument/2006/relationships/image" Target="../media/image63.png"/><Relationship Id="rId21" Type="http://schemas.openxmlformats.org/officeDocument/2006/relationships/image" Target="../media/image16.PNG"/><Relationship Id="rId7" Type="http://schemas.openxmlformats.org/officeDocument/2006/relationships/image" Target="../media/image67.png"/><Relationship Id="rId12" Type="http://schemas.openxmlformats.org/officeDocument/2006/relationships/image" Target="../media/image72.png"/><Relationship Id="rId17" Type="http://schemas.openxmlformats.org/officeDocument/2006/relationships/hyperlink" Target="#pt!D6"/><Relationship Id="rId2" Type="http://schemas.openxmlformats.org/officeDocument/2006/relationships/image" Target="../media/image62.png"/><Relationship Id="rId16" Type="http://schemas.openxmlformats.org/officeDocument/2006/relationships/image" Target="../media/image1.png"/><Relationship Id="rId20" Type="http://schemas.openxmlformats.org/officeDocument/2006/relationships/image" Target="../media/image15.png"/><Relationship Id="rId1" Type="http://schemas.openxmlformats.org/officeDocument/2006/relationships/hyperlink" Target="#en!D6"/><Relationship Id="rId6" Type="http://schemas.openxmlformats.org/officeDocument/2006/relationships/image" Target="../media/image66.png"/><Relationship Id="rId11" Type="http://schemas.openxmlformats.org/officeDocument/2006/relationships/image" Target="../media/image71.png"/><Relationship Id="rId24" Type="http://schemas.openxmlformats.org/officeDocument/2006/relationships/hyperlink" Target="#de!D6"/><Relationship Id="rId5" Type="http://schemas.openxmlformats.org/officeDocument/2006/relationships/image" Target="../media/image65.png"/><Relationship Id="rId15" Type="http://schemas.openxmlformats.org/officeDocument/2006/relationships/image" Target="../media/image75.png"/><Relationship Id="rId23" Type="http://schemas.openxmlformats.org/officeDocument/2006/relationships/image" Target="../media/image76.png"/><Relationship Id="rId10" Type="http://schemas.openxmlformats.org/officeDocument/2006/relationships/image" Target="../media/image70.png"/><Relationship Id="rId19" Type="http://schemas.openxmlformats.org/officeDocument/2006/relationships/hyperlink" Target="https://www.instagram.com/minitubeinternational/" TargetMode="External"/><Relationship Id="rId4" Type="http://schemas.openxmlformats.org/officeDocument/2006/relationships/image" Target="../media/image64.png"/><Relationship Id="rId9" Type="http://schemas.openxmlformats.org/officeDocument/2006/relationships/image" Target="../media/image69.png"/><Relationship Id="rId14" Type="http://schemas.openxmlformats.org/officeDocument/2006/relationships/image" Target="../media/image74.png"/><Relationship Id="rId22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54</xdr:col>
      <xdr:colOff>5191</xdr:colOff>
      <xdr:row>0</xdr:row>
      <xdr:rowOff>106216</xdr:rowOff>
    </xdr:from>
    <xdr:to>
      <xdr:col>60</xdr:col>
      <xdr:colOff>128809</xdr:colOff>
      <xdr:row>0</xdr:row>
      <xdr:rowOff>998544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0C777BA-C9CB-CEE1-9CB0-C1700176D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 bright="70000" contrast="-70000"/>
        </a:blip>
        <a:stretch>
          <a:fillRect/>
        </a:stretch>
      </xdr:blipFill>
      <xdr:spPr>
        <a:xfrm>
          <a:off x="7891891" y="106216"/>
          <a:ext cx="999918" cy="892328"/>
        </a:xfrm>
        <a:prstGeom prst="rect">
          <a:avLst/>
        </a:prstGeom>
      </xdr:spPr>
    </xdr:pic>
    <xdr:clientData/>
  </xdr:twoCellAnchor>
  <xdr:twoCellAnchor editAs="oneCell">
    <xdr:from>
      <xdr:col>6</xdr:col>
      <xdr:colOff>17313</xdr:colOff>
      <xdr:row>0</xdr:row>
      <xdr:rowOff>199159</xdr:rowOff>
    </xdr:from>
    <xdr:to>
      <xdr:col>47</xdr:col>
      <xdr:colOff>25300</xdr:colOff>
      <xdr:row>0</xdr:row>
      <xdr:rowOff>978477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34EF0A3E-C2E2-0495-53B5-F53A76274F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566" t="28728" r="9561" b="36668"/>
        <a:stretch/>
      </xdr:blipFill>
      <xdr:spPr>
        <a:xfrm>
          <a:off x="900540" y="199159"/>
          <a:ext cx="6043374" cy="779318"/>
        </a:xfrm>
        <a:prstGeom prst="rect">
          <a:avLst/>
        </a:prstGeom>
      </xdr:spPr>
    </xdr:pic>
    <xdr:clientData/>
  </xdr:twoCellAnchor>
  <xdr:twoCellAnchor editAs="oneCell">
    <xdr:from>
      <xdr:col>5</xdr:col>
      <xdr:colOff>112687</xdr:colOff>
      <xdr:row>2</xdr:row>
      <xdr:rowOff>68797</xdr:rowOff>
    </xdr:from>
    <xdr:to>
      <xdr:col>17</xdr:col>
      <xdr:colOff>21113</xdr:colOff>
      <xdr:row>4</xdr:row>
      <xdr:rowOff>131248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1B40E6C2-DCE1-A299-86B9-C515CCE8BD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8712" t="23372" r="31398" b="28925"/>
        <a:stretch/>
      </xdr:blipFill>
      <xdr:spPr>
        <a:xfrm>
          <a:off x="830324" y="1383377"/>
          <a:ext cx="1630755" cy="4408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44</xdr:col>
      <xdr:colOff>88073</xdr:colOff>
      <xdr:row>2</xdr:row>
      <xdr:rowOff>93604</xdr:rowOff>
    </xdr:from>
    <xdr:to>
      <xdr:col>58</xdr:col>
      <xdr:colOff>67450</xdr:colOff>
      <xdr:row>4</xdr:row>
      <xdr:rowOff>101122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6B9E9FDA-FDC1-C6E6-E097-5D19009738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5554" t="25315" r="26531" b="33275"/>
        <a:stretch/>
      </xdr:blipFill>
      <xdr:spPr>
        <a:xfrm>
          <a:off x="6403278" y="1408184"/>
          <a:ext cx="1988761" cy="385909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24</xdr:col>
      <xdr:colOff>5041</xdr:colOff>
      <xdr:row>1</xdr:row>
      <xdr:rowOff>163100</xdr:rowOff>
    </xdr:from>
    <xdr:to>
      <xdr:col>39</xdr:col>
      <xdr:colOff>7702</xdr:colOff>
      <xdr:row>5</xdr:row>
      <xdr:rowOff>18319</xdr:rowOff>
    </xdr:to>
    <xdr:pic>
      <xdr:nvPicPr>
        <xdr:cNvPr id="20" name="Imagem 19">
          <a:extLst>
            <a:ext uri="{FF2B5EF4-FFF2-40B4-BE49-F238E27FC236}">
              <a16:creationId xmlns:a16="http://schemas.microsoft.com/office/drawing/2014/main" id="{CF6AD581-F274-B032-FBFE-3438867A95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0261" t="19663" r="20152" b="25951"/>
        <a:stretch/>
      </xdr:blipFill>
      <xdr:spPr>
        <a:xfrm>
          <a:off x="3449699" y="1288485"/>
          <a:ext cx="2155571" cy="612000"/>
        </a:xfrm>
        <a:prstGeom prst="rect">
          <a:avLst/>
        </a:prstGeom>
      </xdr:spPr>
    </xdr:pic>
    <xdr:clientData/>
  </xdr:twoCellAnchor>
  <xdr:twoCellAnchor editAs="oneCell">
    <xdr:from>
      <xdr:col>5</xdr:col>
      <xdr:colOff>9611</xdr:colOff>
      <xdr:row>11</xdr:row>
      <xdr:rowOff>112569</xdr:rowOff>
    </xdr:from>
    <xdr:to>
      <xdr:col>18</xdr:col>
      <xdr:colOff>5568</xdr:colOff>
      <xdr:row>13</xdr:row>
      <xdr:rowOff>19569</xdr:rowOff>
    </xdr:to>
    <xdr:pic>
      <xdr:nvPicPr>
        <xdr:cNvPr id="23" name="Imagem 22">
          <a:extLst>
            <a:ext uri="{FF2B5EF4-FFF2-40B4-BE49-F238E27FC236}">
              <a16:creationId xmlns:a16="http://schemas.microsoft.com/office/drawing/2014/main" id="{2371D3A9-767C-58F4-D7E4-9F60C33F69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22431" t="28485" r="22870" b="36154"/>
        <a:stretch/>
      </xdr:blipFill>
      <xdr:spPr>
        <a:xfrm>
          <a:off x="739861" y="3141519"/>
          <a:ext cx="1894607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129888</xdr:colOff>
      <xdr:row>15</xdr:row>
      <xdr:rowOff>112569</xdr:rowOff>
    </xdr:from>
    <xdr:to>
      <xdr:col>20</xdr:col>
      <xdr:colOff>26879</xdr:colOff>
      <xdr:row>17</xdr:row>
      <xdr:rowOff>26769</xdr:rowOff>
    </xdr:to>
    <xdr:pic>
      <xdr:nvPicPr>
        <xdr:cNvPr id="25" name="Imagem 24">
          <a:extLst>
            <a:ext uri="{FF2B5EF4-FFF2-40B4-BE49-F238E27FC236}">
              <a16:creationId xmlns:a16="http://schemas.microsoft.com/office/drawing/2014/main" id="{FFAB3BE5-BDC3-88DC-30F4-DC9AF42D71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11952" t="27503" r="11515" b="34582"/>
        <a:stretch/>
      </xdr:blipFill>
      <xdr:spPr>
        <a:xfrm>
          <a:off x="424297" y="3905251"/>
          <a:ext cx="2546673" cy="295200"/>
        </a:xfrm>
        <a:prstGeom prst="rect">
          <a:avLst/>
        </a:prstGeom>
      </xdr:spPr>
    </xdr:pic>
    <xdr:clientData/>
  </xdr:twoCellAnchor>
  <xdr:twoCellAnchor editAs="oneCell">
    <xdr:from>
      <xdr:col>4</xdr:col>
      <xdr:colOff>69958</xdr:colOff>
      <xdr:row>19</xdr:row>
      <xdr:rowOff>112569</xdr:rowOff>
    </xdr:from>
    <xdr:to>
      <xdr:col>18</xdr:col>
      <xdr:colOff>86809</xdr:colOff>
      <xdr:row>21</xdr:row>
      <xdr:rowOff>19569</xdr:rowOff>
    </xdr:to>
    <xdr:pic>
      <xdr:nvPicPr>
        <xdr:cNvPr id="26" name="Imagem 25">
          <a:extLst>
            <a:ext uri="{FF2B5EF4-FFF2-40B4-BE49-F238E27FC236}">
              <a16:creationId xmlns:a16="http://schemas.microsoft.com/office/drawing/2014/main" id="{B3B393D4-73CA-CF3D-56FA-5085A2A8A6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20132" t="29035" r="19515" b="35261"/>
        <a:stretch/>
      </xdr:blipFill>
      <xdr:spPr>
        <a:xfrm>
          <a:off x="658776" y="4667251"/>
          <a:ext cx="2077715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97283</xdr:colOff>
      <xdr:row>23</xdr:row>
      <xdr:rowOff>112569</xdr:rowOff>
    </xdr:from>
    <xdr:to>
      <xdr:col>19</xdr:col>
      <xdr:colOff>59483</xdr:colOff>
      <xdr:row>25</xdr:row>
      <xdr:rowOff>26769</xdr:rowOff>
    </xdr:to>
    <xdr:pic>
      <xdr:nvPicPr>
        <xdr:cNvPr id="27" name="Imagem 26">
          <a:extLst>
            <a:ext uri="{FF2B5EF4-FFF2-40B4-BE49-F238E27FC236}">
              <a16:creationId xmlns:a16="http://schemas.microsoft.com/office/drawing/2014/main" id="{40E52653-0341-E189-DFB7-1BF38BE6CCD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15214" t="28485" r="14780" b="33404"/>
        <a:stretch/>
      </xdr:blipFill>
      <xdr:spPr>
        <a:xfrm>
          <a:off x="538897" y="5429251"/>
          <a:ext cx="2317472" cy="295200"/>
        </a:xfrm>
        <a:prstGeom prst="rect">
          <a:avLst/>
        </a:prstGeom>
      </xdr:spPr>
    </xdr:pic>
    <xdr:clientData/>
  </xdr:twoCellAnchor>
  <xdr:twoCellAnchor editAs="oneCell">
    <xdr:from>
      <xdr:col>14</xdr:col>
      <xdr:colOff>129889</xdr:colOff>
      <xdr:row>8</xdr:row>
      <xdr:rowOff>147205</xdr:rowOff>
    </xdr:from>
    <xdr:to>
      <xdr:col>29</xdr:col>
      <xdr:colOff>16116</xdr:colOff>
      <xdr:row>11</xdr:row>
      <xdr:rowOff>115705</xdr:rowOff>
    </xdr:to>
    <xdr:pic>
      <xdr:nvPicPr>
        <xdr:cNvPr id="30" name="Imagem 29">
          <a:extLst>
            <a:ext uri="{FF2B5EF4-FFF2-40B4-BE49-F238E27FC236}">
              <a16:creationId xmlns:a16="http://schemas.microsoft.com/office/drawing/2014/main" id="{65C08BBA-EAB2-C004-83F1-56A1C37949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26890" t="27069" r="26225" b="30044"/>
        <a:stretch/>
      </xdr:blipFill>
      <xdr:spPr>
        <a:xfrm>
          <a:off x="2190753" y="2606387"/>
          <a:ext cx="2094295" cy="540000"/>
        </a:xfrm>
        <a:prstGeom prst="rect">
          <a:avLst/>
        </a:prstGeom>
      </xdr:spPr>
    </xdr:pic>
    <xdr:clientData/>
  </xdr:twoCellAnchor>
  <xdr:twoCellAnchor>
    <xdr:from>
      <xdr:col>0</xdr:col>
      <xdr:colOff>138544</xdr:colOff>
      <xdr:row>8</xdr:row>
      <xdr:rowOff>0</xdr:rowOff>
    </xdr:from>
    <xdr:to>
      <xdr:col>62</xdr:col>
      <xdr:colOff>11862</xdr:colOff>
      <xdr:row>8</xdr:row>
      <xdr:rowOff>0</xdr:rowOff>
    </xdr:to>
    <xdr:cxnSp macro="">
      <xdr:nvCxnSpPr>
        <xdr:cNvPr id="32" name="Conector reto 31">
          <a:extLst>
            <a:ext uri="{FF2B5EF4-FFF2-40B4-BE49-F238E27FC236}">
              <a16:creationId xmlns:a16="http://schemas.microsoft.com/office/drawing/2014/main" id="{26766256-5E45-F1A6-98CB-3BEAFC6A5EC2}"/>
            </a:ext>
          </a:extLst>
        </xdr:cNvPr>
        <xdr:cNvCxnSpPr/>
      </xdr:nvCxnSpPr>
      <xdr:spPr>
        <a:xfrm>
          <a:off x="138544" y="2459182"/>
          <a:ext cx="9000000" cy="0"/>
        </a:xfrm>
        <a:prstGeom prst="line">
          <a:avLst/>
        </a:prstGeom>
        <a:ln w="25400" cap="rnd">
          <a:solidFill>
            <a:srgbClr val="008AC9"/>
          </a:solidFill>
          <a:round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23</xdr:col>
      <xdr:colOff>77931</xdr:colOff>
      <xdr:row>11</xdr:row>
      <xdr:rowOff>74467</xdr:rowOff>
    </xdr:from>
    <xdr:to>
      <xdr:col>39</xdr:col>
      <xdr:colOff>68660</xdr:colOff>
      <xdr:row>17</xdr:row>
      <xdr:rowOff>155467</xdr:rowOff>
    </xdr:to>
    <xdr:pic>
      <xdr:nvPicPr>
        <xdr:cNvPr id="39" name="Imagem 38">
          <a:extLst>
            <a:ext uri="{FF2B5EF4-FFF2-40B4-BE49-F238E27FC236}">
              <a16:creationId xmlns:a16="http://schemas.microsoft.com/office/drawing/2014/main" id="{042CF678-7A88-06CD-EBA2-2C455EC3FE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16471" t="8677" r="17644" b="14353"/>
        <a:stretch/>
      </xdr:blipFill>
      <xdr:spPr>
        <a:xfrm>
          <a:off x="3437081" y="3103417"/>
          <a:ext cx="2327529" cy="1224000"/>
        </a:xfrm>
        <a:prstGeom prst="rect">
          <a:avLst/>
        </a:prstGeom>
      </xdr:spPr>
    </xdr:pic>
    <xdr:clientData/>
  </xdr:twoCellAnchor>
  <xdr:twoCellAnchor editAs="oneCell">
    <xdr:from>
      <xdr:col>44</xdr:col>
      <xdr:colOff>43020</xdr:colOff>
      <xdr:row>9</xdr:row>
      <xdr:rowOff>147210</xdr:rowOff>
    </xdr:from>
    <xdr:to>
      <xdr:col>59</xdr:col>
      <xdr:colOff>109929</xdr:colOff>
      <xdr:row>12</xdr:row>
      <xdr:rowOff>103913</xdr:rowOff>
    </xdr:to>
    <xdr:pic>
      <xdr:nvPicPr>
        <xdr:cNvPr id="41" name="Imagem 40">
          <a:extLst>
            <a:ext uri="{FF2B5EF4-FFF2-40B4-BE49-F238E27FC236}">
              <a16:creationId xmlns:a16="http://schemas.microsoft.com/office/drawing/2014/main" id="{39CDB71C-37C4-7EE7-720F-4086A22E86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l="29679" t="26473" r="29617" b="33178"/>
        <a:stretch/>
      </xdr:blipFill>
      <xdr:spPr>
        <a:xfrm>
          <a:off x="6272885" y="2818071"/>
          <a:ext cx="2190726" cy="535926"/>
        </a:xfrm>
        <a:prstGeom prst="rect">
          <a:avLst/>
        </a:prstGeom>
      </xdr:spPr>
    </xdr:pic>
    <xdr:clientData/>
  </xdr:twoCellAnchor>
  <xdr:twoCellAnchor editAs="oneCell">
    <xdr:from>
      <xdr:col>46</xdr:col>
      <xdr:colOff>35928</xdr:colOff>
      <xdr:row>21</xdr:row>
      <xdr:rowOff>142698</xdr:rowOff>
    </xdr:from>
    <xdr:to>
      <xdr:col>57</xdr:col>
      <xdr:colOff>117021</xdr:colOff>
      <xdr:row>25</xdr:row>
      <xdr:rowOff>29780</xdr:rowOff>
    </xdr:to>
    <xdr:pic>
      <xdr:nvPicPr>
        <xdr:cNvPr id="47" name="Imagem 46">
          <a:extLst>
            <a:ext uri="{FF2B5EF4-FFF2-40B4-BE49-F238E27FC236}">
              <a16:creationId xmlns:a16="http://schemas.microsoft.com/office/drawing/2014/main" id="{E4A76DF6-117E-8DFE-243F-33C2382038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29226" t="20910" r="29038" b="19980"/>
        <a:stretch/>
      </xdr:blipFill>
      <xdr:spPr>
        <a:xfrm>
          <a:off x="6548969" y="5130451"/>
          <a:ext cx="1638559" cy="659380"/>
        </a:xfrm>
        <a:prstGeom prst="rect">
          <a:avLst/>
        </a:prstGeom>
      </xdr:spPr>
    </xdr:pic>
    <xdr:clientData/>
  </xdr:twoCellAnchor>
  <xdr:twoCellAnchor editAs="oneCell">
    <xdr:from>
      <xdr:col>43</xdr:col>
      <xdr:colOff>121404</xdr:colOff>
      <xdr:row>15</xdr:row>
      <xdr:rowOff>68734</xdr:rowOff>
    </xdr:from>
    <xdr:to>
      <xdr:col>60</xdr:col>
      <xdr:colOff>31545</xdr:colOff>
      <xdr:row>19</xdr:row>
      <xdr:rowOff>67064</xdr:rowOff>
    </xdr:to>
    <xdr:pic>
      <xdr:nvPicPr>
        <xdr:cNvPr id="49" name="Imagem 48">
          <a:extLst>
            <a:ext uri="{FF2B5EF4-FFF2-40B4-BE49-F238E27FC236}">
              <a16:creationId xmlns:a16="http://schemas.microsoft.com/office/drawing/2014/main" id="{6E98D7D1-ECD2-3AE5-9DED-3734860F07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l="20790" t="12873" r="20790" b="18526"/>
        <a:stretch/>
      </xdr:blipFill>
      <xdr:spPr>
        <a:xfrm>
          <a:off x="6209681" y="3898041"/>
          <a:ext cx="2317134" cy="770628"/>
        </a:xfrm>
        <a:prstGeom prst="rect">
          <a:avLst/>
        </a:prstGeom>
      </xdr:spPr>
    </xdr:pic>
    <xdr:clientData/>
  </xdr:twoCellAnchor>
  <xdr:twoCellAnchor>
    <xdr:from>
      <xdr:col>22</xdr:col>
      <xdr:colOff>0</xdr:colOff>
      <xdr:row>25</xdr:row>
      <xdr:rowOff>165100</xdr:rowOff>
    </xdr:from>
    <xdr:to>
      <xdr:col>40</xdr:col>
      <xdr:colOff>107950</xdr:colOff>
      <xdr:row>27</xdr:row>
      <xdr:rowOff>106329</xdr:rowOff>
    </xdr:to>
    <xdr:sp macro="" textlink="">
      <xdr:nvSpPr>
        <xdr:cNvPr id="28" name="Retângulo: Cantos Arredondados 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D375E912-7FBE-72F4-F929-40E71117A7B1}"/>
            </a:ext>
          </a:extLst>
        </xdr:cNvPr>
        <xdr:cNvSpPr/>
      </xdr:nvSpPr>
      <xdr:spPr>
        <a:xfrm>
          <a:off x="3213100" y="5861050"/>
          <a:ext cx="2736850" cy="322229"/>
        </a:xfrm>
        <a:prstGeom prst="roundRect">
          <a:avLst>
            <a:gd name="adj" fmla="val 5693"/>
          </a:avLst>
        </a:prstGeom>
        <a:solidFill>
          <a:schemeClr val="bg1"/>
        </a:solidFill>
        <a:ln>
          <a:solidFill>
            <a:srgbClr val="008AC9"/>
          </a:solidFill>
        </a:ln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180000" rIns="180000" rtlCol="0" anchor="ctr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pt-BR" sz="900" b="0">
              <a:solidFill>
                <a:srgbClr val="008AC9"/>
              </a:solidFill>
              <a:latin typeface="+mn-lt"/>
            </a:rPr>
            <a:t>Tire</a:t>
          </a:r>
          <a:r>
            <a:rPr lang="pt-BR" sz="900" b="0" baseline="0">
              <a:solidFill>
                <a:srgbClr val="008AC9"/>
              </a:solidFill>
              <a:latin typeface="+mn-lt"/>
            </a:rPr>
            <a:t> uma foto usando esta planilha no campo ou no seu laboratório e marque a </a:t>
          </a:r>
          <a:r>
            <a:rPr lang="pt-BR" sz="900" b="1" baseline="0">
              <a:solidFill>
                <a:srgbClr val="008AC9"/>
              </a:solidFill>
              <a:latin typeface="+mn-lt"/>
            </a:rPr>
            <a:t>@minitubebrasil</a:t>
          </a:r>
          <a:r>
            <a:rPr lang="pt-BR" sz="900" b="0" baseline="0">
              <a:solidFill>
                <a:srgbClr val="008AC9"/>
              </a:solidFill>
              <a:latin typeface="+mn-lt"/>
            </a:rPr>
            <a:t>!</a:t>
          </a:r>
        </a:p>
      </xdr:txBody>
    </xdr:sp>
    <xdr:clientData/>
  </xdr:twoCellAnchor>
  <xdr:twoCellAnchor editAs="oneCell">
    <xdr:from>
      <xdr:col>39</xdr:col>
      <xdr:colOff>112569</xdr:colOff>
      <xdr:row>25</xdr:row>
      <xdr:rowOff>0</xdr:rowOff>
    </xdr:from>
    <xdr:to>
      <xdr:col>42</xdr:col>
      <xdr:colOff>138546</xdr:colOff>
      <xdr:row>27</xdr:row>
      <xdr:rowOff>159808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97A92169-F36E-92B1-8224-7F60FB9FB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53546" y="5697682"/>
          <a:ext cx="467591" cy="540808"/>
        </a:xfrm>
        <a:prstGeom prst="rect">
          <a:avLst/>
        </a:prstGeom>
      </xdr:spPr>
    </xdr:pic>
    <xdr:clientData/>
  </xdr:twoCellAnchor>
  <xdr:twoCellAnchor editAs="oneCell">
    <xdr:from>
      <xdr:col>22</xdr:col>
      <xdr:colOff>43627</xdr:colOff>
      <xdr:row>17</xdr:row>
      <xdr:rowOff>54749</xdr:rowOff>
    </xdr:from>
    <xdr:to>
      <xdr:col>26</xdr:col>
      <xdr:colOff>123505</xdr:colOff>
      <xdr:row>20</xdr:row>
      <xdr:rowOff>163409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10F01C9-7E12-2F4A-7F5C-02AA770CC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3847976">
          <a:off x="3276395" y="4234163"/>
          <a:ext cx="680160" cy="668696"/>
        </a:xfrm>
        <a:prstGeom prst="rect">
          <a:avLst/>
        </a:prstGeom>
      </xdr:spPr>
    </xdr:pic>
    <xdr:clientData/>
  </xdr:twoCellAnchor>
  <xdr:twoCellAnchor editAs="oneCell">
    <xdr:from>
      <xdr:col>37</xdr:col>
      <xdr:colOff>43553</xdr:colOff>
      <xdr:row>14</xdr:row>
      <xdr:rowOff>10130</xdr:rowOff>
    </xdr:from>
    <xdr:to>
      <xdr:col>40</xdr:col>
      <xdr:colOff>36109</xdr:colOff>
      <xdr:row>16</xdr:row>
      <xdr:rowOff>70743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F2D5604D-5F27-4B46-AACE-DF45A9D37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4425128">
          <a:off x="5486399" y="3616034"/>
          <a:ext cx="441613" cy="434170"/>
        </a:xfrm>
        <a:prstGeom prst="rect">
          <a:avLst/>
        </a:prstGeom>
      </xdr:spPr>
    </xdr:pic>
    <xdr:clientData/>
  </xdr:twoCellAnchor>
  <xdr:twoCellAnchor editAs="oneCell">
    <xdr:from>
      <xdr:col>22</xdr:col>
      <xdr:colOff>52714</xdr:colOff>
      <xdr:row>11</xdr:row>
      <xdr:rowOff>31719</xdr:rowOff>
    </xdr:from>
    <xdr:to>
      <xdr:col>24</xdr:col>
      <xdr:colOff>143993</xdr:colOff>
      <xdr:row>13</xdr:row>
      <xdr:rowOff>29906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DC893C33-98CE-425F-AB2D-6E41615E66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1679076">
          <a:off x="3291214" y="3062401"/>
          <a:ext cx="385688" cy="379187"/>
        </a:xfrm>
        <a:prstGeom prst="rect">
          <a:avLst/>
        </a:prstGeom>
      </xdr:spPr>
    </xdr:pic>
    <xdr:clientData/>
  </xdr:twoCellAnchor>
  <xdr:twoCellAnchor editAs="oneCell">
    <xdr:from>
      <xdr:col>21</xdr:col>
      <xdr:colOff>60614</xdr:colOff>
      <xdr:row>26</xdr:row>
      <xdr:rowOff>147202</xdr:rowOff>
    </xdr:from>
    <xdr:to>
      <xdr:col>22</xdr:col>
      <xdr:colOff>129409</xdr:colOff>
      <xdr:row>27</xdr:row>
      <xdr:rowOff>172702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32C16BD1-4268-62F5-0B0F-6C6D7D6D7E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151909" y="6035384"/>
          <a:ext cx="216000" cy="216000"/>
        </a:xfrm>
        <a:prstGeom prst="rect">
          <a:avLst/>
        </a:prstGeom>
      </xdr:spPr>
    </xdr:pic>
    <xdr:clientData/>
  </xdr:twoCellAnchor>
  <xdr:twoCellAnchor editAs="absolute">
    <xdr:from>
      <xdr:col>34</xdr:col>
      <xdr:colOff>121229</xdr:colOff>
      <xdr:row>22</xdr:row>
      <xdr:rowOff>95251</xdr:rowOff>
    </xdr:from>
    <xdr:to>
      <xdr:col>40</xdr:col>
      <xdr:colOff>30002</xdr:colOff>
      <xdr:row>23</xdr:row>
      <xdr:rowOff>120751</xdr:rowOff>
    </xdr:to>
    <xdr:sp macro="" textlink="">
      <xdr:nvSpPr>
        <xdr:cNvPr id="2" name="Retângulo: Cantos Arredondados 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B14B3BDC-7A3D-4C8D-ACA0-F501A97C1954}"/>
            </a:ext>
          </a:extLst>
        </xdr:cNvPr>
        <xdr:cNvSpPr/>
      </xdr:nvSpPr>
      <xdr:spPr>
        <a:xfrm>
          <a:off x="5126184" y="5221433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/>
        <a:lstStyle/>
        <a:p>
          <a:pPr algn="ctr"/>
          <a:r>
            <a:rPr lang="pt-BR" altLang="ja-JP" sz="900" b="1"/>
            <a:t>Inglês</a:t>
          </a:r>
          <a:endParaRPr lang="pt-BR" sz="900" b="1"/>
        </a:p>
      </xdr:txBody>
    </xdr:sp>
    <xdr:clientData/>
  </xdr:twoCellAnchor>
  <xdr:twoCellAnchor editAs="absolute">
    <xdr:from>
      <xdr:col>22</xdr:col>
      <xdr:colOff>25979</xdr:colOff>
      <xdr:row>22</xdr:row>
      <xdr:rowOff>95251</xdr:rowOff>
    </xdr:from>
    <xdr:to>
      <xdr:col>27</xdr:col>
      <xdr:colOff>81956</xdr:colOff>
      <xdr:row>23</xdr:row>
      <xdr:rowOff>120751</xdr:rowOff>
    </xdr:to>
    <xdr:sp macro="" textlink="">
      <xdr:nvSpPr>
        <xdr:cNvPr id="11" name="Retângulo: Cantos Arredondados 10">
          <a:extLst>
            <a:ext uri="{FF2B5EF4-FFF2-40B4-BE49-F238E27FC236}">
              <a16:creationId xmlns:a16="http://schemas.microsoft.com/office/drawing/2014/main" id="{53F345A7-9BEA-44CD-8CA8-EE7EEC07B393}"/>
            </a:ext>
          </a:extLst>
        </xdr:cNvPr>
        <xdr:cNvSpPr/>
      </xdr:nvSpPr>
      <xdr:spPr>
        <a:xfrm>
          <a:off x="3264479" y="5221433"/>
          <a:ext cx="792000" cy="216000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/>
        <a:lstStyle/>
        <a:p>
          <a:pPr algn="ctr"/>
          <a:r>
            <a:rPr lang="pt-BR" altLang="ja-JP" sz="900" b="1"/>
            <a:t>Português</a:t>
          </a:r>
          <a:endParaRPr lang="pt-BR" sz="900" b="1"/>
        </a:p>
      </xdr:txBody>
    </xdr:sp>
    <xdr:clientData/>
  </xdr:twoCellAnchor>
  <xdr:twoCellAnchor editAs="absolute">
    <xdr:from>
      <xdr:col>28</xdr:col>
      <xdr:colOff>73604</xdr:colOff>
      <xdr:row>22</xdr:row>
      <xdr:rowOff>95251</xdr:rowOff>
    </xdr:from>
    <xdr:to>
      <xdr:col>33</xdr:col>
      <xdr:colOff>129581</xdr:colOff>
      <xdr:row>23</xdr:row>
      <xdr:rowOff>120751</xdr:rowOff>
    </xdr:to>
    <xdr:sp macro="" textlink="">
      <xdr:nvSpPr>
        <xdr:cNvPr id="12" name="Retângulo: Cantos Arredondados 11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A65920DF-B605-4D54-B734-A64327F23158}"/>
            </a:ext>
          </a:extLst>
        </xdr:cNvPr>
        <xdr:cNvSpPr/>
      </xdr:nvSpPr>
      <xdr:spPr>
        <a:xfrm>
          <a:off x="4195331" y="5221433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altLang="ja-JP" sz="900" b="1"/>
            <a:t>Espanhol</a:t>
          </a:r>
          <a:endParaRPr lang="pt-BR" sz="900" b="1"/>
        </a:p>
      </xdr:txBody>
    </xdr:sp>
    <xdr:clientData/>
  </xdr:twoCellAnchor>
  <xdr:twoCellAnchor editAs="absolute">
    <xdr:from>
      <xdr:col>31</xdr:col>
      <xdr:colOff>97416</xdr:colOff>
      <xdr:row>24</xdr:row>
      <xdr:rowOff>22514</xdr:rowOff>
    </xdr:from>
    <xdr:to>
      <xdr:col>37</xdr:col>
      <xdr:colOff>6189</xdr:colOff>
      <xdr:row>25</xdr:row>
      <xdr:rowOff>48014</xdr:rowOff>
    </xdr:to>
    <xdr:sp macro="" textlink="">
      <xdr:nvSpPr>
        <xdr:cNvPr id="13" name="Retângulo: Cantos Arredondados 1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2B74CD88-F717-4241-B320-B65D363C7DC0}"/>
            </a:ext>
          </a:extLst>
        </xdr:cNvPr>
        <xdr:cNvSpPr/>
      </xdr:nvSpPr>
      <xdr:spPr>
        <a:xfrm>
          <a:off x="4660757" y="5529696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altLang="ja-JP" sz="900" b="1"/>
            <a:t>Chinês</a:t>
          </a:r>
          <a:endParaRPr lang="pt-BR" sz="900" b="1"/>
        </a:p>
      </xdr:txBody>
    </xdr:sp>
    <xdr:clientData/>
  </xdr:twoCellAnchor>
  <xdr:twoCellAnchor editAs="absolute">
    <xdr:from>
      <xdr:col>25</xdr:col>
      <xdr:colOff>49791</xdr:colOff>
      <xdr:row>24</xdr:row>
      <xdr:rowOff>22514</xdr:rowOff>
    </xdr:from>
    <xdr:to>
      <xdr:col>30</xdr:col>
      <xdr:colOff>105769</xdr:colOff>
      <xdr:row>25</xdr:row>
      <xdr:rowOff>48014</xdr:rowOff>
    </xdr:to>
    <xdr:sp macro="" textlink="">
      <xdr:nvSpPr>
        <xdr:cNvPr id="14" name="Retângulo: Cantos Arredondados 13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BDB7B0CE-220A-47A0-800F-C244B47EF60A}"/>
            </a:ext>
          </a:extLst>
        </xdr:cNvPr>
        <xdr:cNvSpPr/>
      </xdr:nvSpPr>
      <xdr:spPr>
        <a:xfrm>
          <a:off x="3729905" y="5529696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/>
        <a:lstStyle/>
        <a:p>
          <a:pPr algn="ctr"/>
          <a:r>
            <a:rPr lang="pt-BR" altLang="ja-JP" sz="900" b="1"/>
            <a:t>Alemão</a:t>
          </a:r>
          <a:endParaRPr lang="pt-BR" sz="900" b="1"/>
        </a:p>
      </xdr:txBody>
    </xdr:sp>
    <xdr:clientData/>
  </xdr:twoCellAnchor>
  <xdr:twoCellAnchor editAs="oneCell">
    <xdr:from>
      <xdr:col>28</xdr:col>
      <xdr:colOff>34636</xdr:colOff>
      <xdr:row>20</xdr:row>
      <xdr:rowOff>51954</xdr:rowOff>
    </xdr:from>
    <xdr:to>
      <xdr:col>33</xdr:col>
      <xdr:colOff>147204</xdr:colOff>
      <xdr:row>22</xdr:row>
      <xdr:rowOff>102752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A09EB754-2582-469C-8B04-19EC573320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/>
        <a:srcRect l="20636" t="27632" r="24509" b="35097"/>
        <a:stretch/>
      </xdr:blipFill>
      <xdr:spPr>
        <a:xfrm>
          <a:off x="4156363" y="4797136"/>
          <a:ext cx="848591" cy="4317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44</xdr:col>
      <xdr:colOff>69271</xdr:colOff>
      <xdr:row>2</xdr:row>
      <xdr:rowOff>60614</xdr:rowOff>
    </xdr:from>
    <xdr:to>
      <xdr:col>59</xdr:col>
      <xdr:colOff>21203</xdr:colOff>
      <xdr:row>5</xdr:row>
      <xdr:rowOff>2476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59BC008C-A844-EABA-9A9E-1CBA7D7451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3331" t="20560" r="23031" b="24956"/>
        <a:stretch/>
      </xdr:blipFill>
      <xdr:spPr>
        <a:xfrm>
          <a:off x="6546271" y="1376796"/>
          <a:ext cx="2160000" cy="513362"/>
        </a:xfrm>
        <a:prstGeom prst="rect">
          <a:avLst/>
        </a:prstGeom>
      </xdr:spPr>
    </xdr:pic>
    <xdr:clientData/>
  </xdr:twoCellAnchor>
  <xdr:twoCellAnchor editAs="oneCell">
    <xdr:from>
      <xdr:col>14</xdr:col>
      <xdr:colOff>77932</xdr:colOff>
      <xdr:row>8</xdr:row>
      <xdr:rowOff>105120</xdr:rowOff>
    </xdr:from>
    <xdr:to>
      <xdr:col>28</xdr:col>
      <xdr:colOff>103910</xdr:colOff>
      <xdr:row>11</xdr:row>
      <xdr:rowOff>130492</xdr:rowOff>
    </xdr:to>
    <xdr:pic>
      <xdr:nvPicPr>
        <xdr:cNvPr id="38" name="Imagem 37">
          <a:extLst>
            <a:ext uri="{FF2B5EF4-FFF2-40B4-BE49-F238E27FC236}">
              <a16:creationId xmlns:a16="http://schemas.microsoft.com/office/drawing/2014/main" id="{1A7C4F10-27EE-A771-CD0A-B66B42A6F3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0904" t="23876" r="13409" b="27286"/>
        <a:stretch/>
      </xdr:blipFill>
      <xdr:spPr>
        <a:xfrm>
          <a:off x="2138796" y="2564302"/>
          <a:ext cx="2086841" cy="596872"/>
        </a:xfrm>
        <a:prstGeom prst="rect">
          <a:avLst/>
        </a:prstGeom>
      </xdr:spPr>
    </xdr:pic>
    <xdr:clientData/>
  </xdr:twoCellAnchor>
  <xdr:twoCellAnchor editAs="oneCell">
    <xdr:from>
      <xdr:col>23</xdr:col>
      <xdr:colOff>86590</xdr:colOff>
      <xdr:row>1</xdr:row>
      <xdr:rowOff>129887</xdr:rowOff>
    </xdr:from>
    <xdr:to>
      <xdr:col>39</xdr:col>
      <xdr:colOff>34636</xdr:colOff>
      <xdr:row>5</xdr:row>
      <xdr:rowOff>51955</xdr:rowOff>
    </xdr:to>
    <xdr:pic>
      <xdr:nvPicPr>
        <xdr:cNvPr id="36" name="Imagem 35">
          <a:extLst>
            <a:ext uri="{FF2B5EF4-FFF2-40B4-BE49-F238E27FC236}">
              <a16:creationId xmlns:a16="http://schemas.microsoft.com/office/drawing/2014/main" id="{AFDDE333-1268-0091-5EC7-B6644BD455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7319" t="15763" r="18701" b="21972"/>
        <a:stretch/>
      </xdr:blipFill>
      <xdr:spPr>
        <a:xfrm>
          <a:off x="3472295" y="1255569"/>
          <a:ext cx="2303318" cy="684068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23</xdr:row>
      <xdr:rowOff>17317</xdr:rowOff>
    </xdr:from>
    <xdr:to>
      <xdr:col>20</xdr:col>
      <xdr:colOff>112568</xdr:colOff>
      <xdr:row>25</xdr:row>
      <xdr:rowOff>121226</xdr:rowOff>
    </xdr:to>
    <xdr:pic>
      <xdr:nvPicPr>
        <xdr:cNvPr id="35" name="Imagem 34">
          <a:extLst>
            <a:ext uri="{FF2B5EF4-FFF2-40B4-BE49-F238E27FC236}">
              <a16:creationId xmlns:a16="http://schemas.microsoft.com/office/drawing/2014/main" id="{D222CBD9-C3B9-9655-5BDE-8FB8F22F09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3229" t="19532" r="12688" b="22900"/>
        <a:stretch/>
      </xdr:blipFill>
      <xdr:spPr>
        <a:xfrm>
          <a:off x="389659" y="5333999"/>
          <a:ext cx="2667000" cy="484909"/>
        </a:xfrm>
        <a:prstGeom prst="rect">
          <a:avLst/>
        </a:prstGeom>
      </xdr:spPr>
    </xdr:pic>
    <xdr:clientData/>
  </xdr:twoCellAnchor>
  <xdr:twoCellAnchor editAs="oneCell">
    <xdr:from>
      <xdr:col>3</xdr:col>
      <xdr:colOff>112566</xdr:colOff>
      <xdr:row>19</xdr:row>
      <xdr:rowOff>8659</xdr:rowOff>
    </xdr:from>
    <xdr:to>
      <xdr:col>18</xdr:col>
      <xdr:colOff>147203</xdr:colOff>
      <xdr:row>21</xdr:row>
      <xdr:rowOff>103909</xdr:rowOff>
    </xdr:to>
    <xdr:pic>
      <xdr:nvPicPr>
        <xdr:cNvPr id="34" name="Imagem 33">
          <a:extLst>
            <a:ext uri="{FF2B5EF4-FFF2-40B4-BE49-F238E27FC236}">
              <a16:creationId xmlns:a16="http://schemas.microsoft.com/office/drawing/2014/main" id="{E164DA32-D988-E213-0CB0-B278BF3EF20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8762" t="18478" r="18941" b="25060"/>
        <a:stretch/>
      </xdr:blipFill>
      <xdr:spPr>
        <a:xfrm>
          <a:off x="554180" y="4563341"/>
          <a:ext cx="2242705" cy="476250"/>
        </a:xfrm>
        <a:prstGeom prst="rect">
          <a:avLst/>
        </a:prstGeom>
      </xdr:spPr>
    </xdr:pic>
    <xdr:clientData/>
  </xdr:twoCellAnchor>
  <xdr:twoCellAnchor editAs="oneCell">
    <xdr:from>
      <xdr:col>1</xdr:col>
      <xdr:colOff>103908</xdr:colOff>
      <xdr:row>15</xdr:row>
      <xdr:rowOff>8658</xdr:rowOff>
    </xdr:from>
    <xdr:to>
      <xdr:col>21</xdr:col>
      <xdr:colOff>51955</xdr:colOff>
      <xdr:row>17</xdr:row>
      <xdr:rowOff>138520</xdr:rowOff>
    </xdr:to>
    <xdr:pic>
      <xdr:nvPicPr>
        <xdr:cNvPr id="33" name="Imagem 32">
          <a:extLst>
            <a:ext uri="{FF2B5EF4-FFF2-40B4-BE49-F238E27FC236}">
              <a16:creationId xmlns:a16="http://schemas.microsoft.com/office/drawing/2014/main" id="{79D4F093-26DB-15F2-2D0D-5DAD9F81BC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7698" t="16448" r="7877" b="19817"/>
        <a:stretch/>
      </xdr:blipFill>
      <xdr:spPr>
        <a:xfrm>
          <a:off x="251113" y="3801340"/>
          <a:ext cx="2892137" cy="510862"/>
        </a:xfrm>
        <a:prstGeom prst="rect">
          <a:avLst/>
        </a:prstGeom>
      </xdr:spPr>
    </xdr:pic>
    <xdr:clientData/>
  </xdr:twoCellAnchor>
  <xdr:twoCellAnchor editAs="oneCell">
    <xdr:from>
      <xdr:col>3</xdr:col>
      <xdr:colOff>103909</xdr:colOff>
      <xdr:row>11</xdr:row>
      <xdr:rowOff>0</xdr:rowOff>
    </xdr:from>
    <xdr:to>
      <xdr:col>19</xdr:col>
      <xdr:colOff>69273</xdr:colOff>
      <xdr:row>13</xdr:row>
      <xdr:rowOff>103909</xdr:rowOff>
    </xdr:to>
    <xdr:pic>
      <xdr:nvPicPr>
        <xdr:cNvPr id="32" name="Imagem 31">
          <a:extLst>
            <a:ext uri="{FF2B5EF4-FFF2-40B4-BE49-F238E27FC236}">
              <a16:creationId xmlns:a16="http://schemas.microsoft.com/office/drawing/2014/main" id="{C5A19012-20E6-BDCA-C7F2-F38195CC86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17559" t="17475" r="17979" b="24957"/>
        <a:stretch/>
      </xdr:blipFill>
      <xdr:spPr>
        <a:xfrm>
          <a:off x="545523" y="3030682"/>
          <a:ext cx="2320636" cy="484909"/>
        </a:xfrm>
        <a:prstGeom prst="rect">
          <a:avLst/>
        </a:prstGeom>
      </xdr:spPr>
    </xdr:pic>
    <xdr:clientData/>
  </xdr:twoCellAnchor>
  <xdr:twoCellAnchor editAs="oneCell">
    <xdr:from>
      <xdr:col>45</xdr:col>
      <xdr:colOff>60613</xdr:colOff>
      <xdr:row>21</xdr:row>
      <xdr:rowOff>51954</xdr:rowOff>
    </xdr:from>
    <xdr:to>
      <xdr:col>58</xdr:col>
      <xdr:colOff>43296</xdr:colOff>
      <xdr:row>25</xdr:row>
      <xdr:rowOff>83989</xdr:rowOff>
    </xdr:to>
    <xdr:pic>
      <xdr:nvPicPr>
        <xdr:cNvPr id="29" name="Imagem 28">
          <a:extLst>
            <a:ext uri="{FF2B5EF4-FFF2-40B4-BE49-F238E27FC236}">
              <a16:creationId xmlns:a16="http://schemas.microsoft.com/office/drawing/2014/main" id="{B6EE31EB-E4FF-1F26-099F-B5246EA625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25015" t="10759" r="26157" b="13035"/>
        <a:stretch/>
      </xdr:blipFill>
      <xdr:spPr>
        <a:xfrm>
          <a:off x="6684818" y="4987636"/>
          <a:ext cx="1896342" cy="794035"/>
        </a:xfrm>
        <a:prstGeom prst="rect">
          <a:avLst/>
        </a:prstGeom>
      </xdr:spPr>
    </xdr:pic>
    <xdr:clientData/>
  </xdr:twoCellAnchor>
  <xdr:twoCellAnchor editAs="oneCell">
    <xdr:from>
      <xdr:col>43</xdr:col>
      <xdr:colOff>103909</xdr:colOff>
      <xdr:row>9</xdr:row>
      <xdr:rowOff>73027</xdr:rowOff>
    </xdr:from>
    <xdr:to>
      <xdr:col>60</xdr:col>
      <xdr:colOff>43296</xdr:colOff>
      <xdr:row>13</xdr:row>
      <xdr:rowOff>30019</xdr:rowOff>
    </xdr:to>
    <xdr:pic>
      <xdr:nvPicPr>
        <xdr:cNvPr id="28" name="Imagem 27">
          <a:extLst>
            <a:ext uri="{FF2B5EF4-FFF2-40B4-BE49-F238E27FC236}">
              <a16:creationId xmlns:a16="http://schemas.microsoft.com/office/drawing/2014/main" id="{A05536D3-8FAC-23C5-F812-15BBD9CDB3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28142" t="20566" r="28562" b="24933"/>
        <a:stretch/>
      </xdr:blipFill>
      <xdr:spPr>
        <a:xfrm>
          <a:off x="6433704" y="2722709"/>
          <a:ext cx="2441865" cy="718992"/>
        </a:xfrm>
        <a:prstGeom prst="rect">
          <a:avLst/>
        </a:prstGeom>
      </xdr:spPr>
    </xdr:pic>
    <xdr:clientData/>
  </xdr:twoCellAnchor>
  <xdr:twoCellAnchor editAs="oneCell">
    <xdr:from>
      <xdr:col>8</xdr:col>
      <xdr:colOff>51953</xdr:colOff>
      <xdr:row>0</xdr:row>
      <xdr:rowOff>0</xdr:rowOff>
    </xdr:from>
    <xdr:to>
      <xdr:col>45</xdr:col>
      <xdr:colOff>82085</xdr:colOff>
      <xdr:row>1</xdr:row>
      <xdr:rowOff>34638</xdr:rowOff>
    </xdr:to>
    <xdr:pic>
      <xdr:nvPicPr>
        <xdr:cNvPr id="27" name="Imagem 26">
          <a:extLst>
            <a:ext uri="{FF2B5EF4-FFF2-40B4-BE49-F238E27FC236}">
              <a16:creationId xmlns:a16="http://schemas.microsoft.com/office/drawing/2014/main" id="{9CEBA3EC-0345-B847-A720-6AA7A1C7B5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6495" t="19454" r="8358" b="28436"/>
        <a:stretch/>
      </xdr:blipFill>
      <xdr:spPr>
        <a:xfrm>
          <a:off x="1229589" y="0"/>
          <a:ext cx="5476701" cy="1160320"/>
        </a:xfrm>
        <a:prstGeom prst="rect">
          <a:avLst/>
        </a:prstGeom>
      </xdr:spPr>
    </xdr:pic>
    <xdr:clientData/>
  </xdr:twoCellAnchor>
  <xdr:twoCellAnchor editAs="oneCell">
    <xdr:from>
      <xdr:col>43</xdr:col>
      <xdr:colOff>17319</xdr:colOff>
      <xdr:row>15</xdr:row>
      <xdr:rowOff>86590</xdr:rowOff>
    </xdr:from>
    <xdr:to>
      <xdr:col>61</xdr:col>
      <xdr:colOff>1</xdr:colOff>
      <xdr:row>19</xdr:row>
      <xdr:rowOff>77646</xdr:rowOff>
    </xdr:to>
    <xdr:pic>
      <xdr:nvPicPr>
        <xdr:cNvPr id="26" name="Imagem 25">
          <a:extLst>
            <a:ext uri="{FF2B5EF4-FFF2-40B4-BE49-F238E27FC236}">
              <a16:creationId xmlns:a16="http://schemas.microsoft.com/office/drawing/2014/main" id="{8201C869-6CC5-71F6-64DA-785612E725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18281" t="14924" r="18380" b="17617"/>
        <a:stretch/>
      </xdr:blipFill>
      <xdr:spPr>
        <a:xfrm>
          <a:off x="6347114" y="3879272"/>
          <a:ext cx="2632364" cy="753056"/>
        </a:xfrm>
        <a:prstGeom prst="rect">
          <a:avLst/>
        </a:prstGeom>
      </xdr:spPr>
    </xdr:pic>
    <xdr:clientData/>
  </xdr:twoCellAnchor>
  <xdr:twoCellAnchor editAs="oneCell">
    <xdr:from>
      <xdr:col>54</xdr:col>
      <xdr:colOff>5191</xdr:colOff>
      <xdr:row>0</xdr:row>
      <xdr:rowOff>106216</xdr:rowOff>
    </xdr:from>
    <xdr:to>
      <xdr:col>60</xdr:col>
      <xdr:colOff>128809</xdr:colOff>
      <xdr:row>0</xdr:row>
      <xdr:rowOff>998544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39ACED1-BB01-42FD-8590-54C8B40EB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lum bright="70000" contrast="-70000"/>
        </a:blip>
        <a:stretch>
          <a:fillRect/>
        </a:stretch>
      </xdr:blipFill>
      <xdr:spPr>
        <a:xfrm>
          <a:off x="7720441" y="106216"/>
          <a:ext cx="980868" cy="892328"/>
        </a:xfrm>
        <a:prstGeom prst="rect">
          <a:avLst/>
        </a:prstGeom>
      </xdr:spPr>
    </xdr:pic>
    <xdr:clientData/>
  </xdr:twoCellAnchor>
  <xdr:twoCellAnchor editAs="oneCell">
    <xdr:from>
      <xdr:col>5</xdr:col>
      <xdr:colOff>112687</xdr:colOff>
      <xdr:row>2</xdr:row>
      <xdr:rowOff>68797</xdr:rowOff>
    </xdr:from>
    <xdr:to>
      <xdr:col>17</xdr:col>
      <xdr:colOff>21113</xdr:colOff>
      <xdr:row>4</xdr:row>
      <xdr:rowOff>131248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9D725732-3471-47EA-A8C1-587EE001F6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28712" t="23372" r="31398" b="28925"/>
        <a:stretch/>
      </xdr:blipFill>
      <xdr:spPr>
        <a:xfrm>
          <a:off x="827062" y="1383247"/>
          <a:ext cx="1622926" cy="443451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138544</xdr:colOff>
      <xdr:row>8</xdr:row>
      <xdr:rowOff>0</xdr:rowOff>
    </xdr:from>
    <xdr:to>
      <xdr:col>62</xdr:col>
      <xdr:colOff>11862</xdr:colOff>
      <xdr:row>8</xdr:row>
      <xdr:rowOff>0</xdr:rowOff>
    </xdr:to>
    <xdr:cxnSp macro="">
      <xdr:nvCxnSpPr>
        <xdr:cNvPr id="12" name="Conector reto 11">
          <a:extLst>
            <a:ext uri="{FF2B5EF4-FFF2-40B4-BE49-F238E27FC236}">
              <a16:creationId xmlns:a16="http://schemas.microsoft.com/office/drawing/2014/main" id="{75229E96-C9D1-4606-8EAA-D35D8619DB9E}"/>
            </a:ext>
          </a:extLst>
        </xdr:cNvPr>
        <xdr:cNvCxnSpPr/>
      </xdr:nvCxnSpPr>
      <xdr:spPr>
        <a:xfrm>
          <a:off x="138544" y="2457450"/>
          <a:ext cx="8731568" cy="0"/>
        </a:xfrm>
        <a:prstGeom prst="line">
          <a:avLst/>
        </a:prstGeom>
        <a:ln w="25400" cap="rnd">
          <a:solidFill>
            <a:srgbClr val="008AC9"/>
          </a:solidFill>
          <a:round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28</xdr:col>
      <xdr:colOff>34637</xdr:colOff>
      <xdr:row>20</xdr:row>
      <xdr:rowOff>49602</xdr:rowOff>
    </xdr:from>
    <xdr:to>
      <xdr:col>34</xdr:col>
      <xdr:colOff>0</xdr:colOff>
      <xdr:row>22</xdr:row>
      <xdr:rowOff>100400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3E5F0AC9-E206-4DC0-8E4E-4CF0BA49AA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l="20636" t="27632" r="24509" b="35097"/>
        <a:stretch/>
      </xdr:blipFill>
      <xdr:spPr>
        <a:xfrm>
          <a:off x="4156364" y="4794784"/>
          <a:ext cx="848591" cy="431798"/>
        </a:xfrm>
        <a:prstGeom prst="rect">
          <a:avLst/>
        </a:prstGeom>
      </xdr:spPr>
    </xdr:pic>
    <xdr:clientData/>
  </xdr:twoCellAnchor>
  <xdr:twoCellAnchor>
    <xdr:from>
      <xdr:col>22</xdr:col>
      <xdr:colOff>0</xdr:colOff>
      <xdr:row>25</xdr:row>
      <xdr:rowOff>165100</xdr:rowOff>
    </xdr:from>
    <xdr:to>
      <xdr:col>40</xdr:col>
      <xdr:colOff>107950</xdr:colOff>
      <xdr:row>27</xdr:row>
      <xdr:rowOff>106329</xdr:rowOff>
    </xdr:to>
    <xdr:sp macro="" textlink="">
      <xdr:nvSpPr>
        <xdr:cNvPr id="21" name="Retângulo: Cantos Arredondados 20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74AE1AC0-75DA-4164-8E69-33F50D9506D4}"/>
            </a:ext>
          </a:extLst>
        </xdr:cNvPr>
        <xdr:cNvSpPr/>
      </xdr:nvSpPr>
      <xdr:spPr>
        <a:xfrm>
          <a:off x="3143250" y="5861050"/>
          <a:ext cx="2679700" cy="322229"/>
        </a:xfrm>
        <a:prstGeom prst="roundRect">
          <a:avLst>
            <a:gd name="adj" fmla="val 5693"/>
          </a:avLst>
        </a:prstGeom>
        <a:solidFill>
          <a:schemeClr val="bg1"/>
        </a:solidFill>
        <a:ln>
          <a:solidFill>
            <a:srgbClr val="008AC9"/>
          </a:solidFill>
        </a:ln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72000" tIns="0" rIns="72000" bIns="0" rtlCol="0" anchor="ctr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pt-BR" sz="880" b="0">
              <a:solidFill>
                <a:srgbClr val="008AC9"/>
              </a:solidFill>
              <a:latin typeface="+mn-lt"/>
            </a:rPr>
            <a:t>¡Tome una foto usando esta hoja de trabajo en el campo o en su laboratorio y etiquete a </a:t>
          </a:r>
          <a:r>
            <a:rPr lang="pt-BR" sz="880" b="1">
              <a:solidFill>
                <a:srgbClr val="008AC9"/>
              </a:solidFill>
              <a:latin typeface="+mn-lt"/>
            </a:rPr>
            <a:t>@minitubebrasil</a:t>
          </a:r>
          <a:r>
            <a:rPr lang="pt-BR" sz="880" b="0">
              <a:solidFill>
                <a:srgbClr val="008AC9"/>
              </a:solidFill>
              <a:latin typeface="+mn-lt"/>
            </a:rPr>
            <a:t>!</a:t>
          </a:r>
          <a:endParaRPr lang="pt-BR" sz="880" b="0" baseline="0">
            <a:solidFill>
              <a:srgbClr val="008AC9"/>
            </a:solidFill>
            <a:latin typeface="+mn-lt"/>
          </a:endParaRPr>
        </a:p>
      </xdr:txBody>
    </xdr:sp>
    <xdr:clientData/>
  </xdr:twoCellAnchor>
  <xdr:twoCellAnchor editAs="oneCell">
    <xdr:from>
      <xdr:col>39</xdr:col>
      <xdr:colOff>112569</xdr:colOff>
      <xdr:row>25</xdr:row>
      <xdr:rowOff>0</xdr:rowOff>
    </xdr:from>
    <xdr:to>
      <xdr:col>42</xdr:col>
      <xdr:colOff>138546</xdr:colOff>
      <xdr:row>27</xdr:row>
      <xdr:rowOff>159808</xdr:rowOff>
    </xdr:to>
    <xdr:pic>
      <xdr:nvPicPr>
        <xdr:cNvPr id="22" name="Imagem 21">
          <a:extLst>
            <a:ext uri="{FF2B5EF4-FFF2-40B4-BE49-F238E27FC236}">
              <a16:creationId xmlns:a16="http://schemas.microsoft.com/office/drawing/2014/main" id="{7A7F0AC2-5D65-4E45-8DE7-A6D51195F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684694" y="5695950"/>
          <a:ext cx="454602" cy="540808"/>
        </a:xfrm>
        <a:prstGeom prst="rect">
          <a:avLst/>
        </a:prstGeom>
      </xdr:spPr>
    </xdr:pic>
    <xdr:clientData/>
  </xdr:twoCellAnchor>
  <xdr:twoCellAnchor editAs="oneCell">
    <xdr:from>
      <xdr:col>22</xdr:col>
      <xdr:colOff>43627</xdr:colOff>
      <xdr:row>17</xdr:row>
      <xdr:rowOff>54749</xdr:rowOff>
    </xdr:from>
    <xdr:to>
      <xdr:col>26</xdr:col>
      <xdr:colOff>123505</xdr:colOff>
      <xdr:row>20</xdr:row>
      <xdr:rowOff>163409</xdr:rowOff>
    </xdr:to>
    <xdr:pic>
      <xdr:nvPicPr>
        <xdr:cNvPr id="23" name="Imagem 22">
          <a:extLst>
            <a:ext uri="{FF2B5EF4-FFF2-40B4-BE49-F238E27FC236}">
              <a16:creationId xmlns:a16="http://schemas.microsoft.com/office/drawing/2014/main" id="{64414C55-1B59-4236-A051-8451F7545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3847976">
          <a:off x="3172486" y="4241090"/>
          <a:ext cx="680160" cy="651378"/>
        </a:xfrm>
        <a:prstGeom prst="rect">
          <a:avLst/>
        </a:prstGeom>
      </xdr:spPr>
    </xdr:pic>
    <xdr:clientData/>
  </xdr:twoCellAnchor>
  <xdr:twoCellAnchor editAs="oneCell">
    <xdr:from>
      <xdr:col>37</xdr:col>
      <xdr:colOff>43553</xdr:colOff>
      <xdr:row>14</xdr:row>
      <xdr:rowOff>105379</xdr:rowOff>
    </xdr:from>
    <xdr:to>
      <xdr:col>40</xdr:col>
      <xdr:colOff>36109</xdr:colOff>
      <xdr:row>16</xdr:row>
      <xdr:rowOff>165992</xdr:rowOff>
    </xdr:to>
    <xdr:pic>
      <xdr:nvPicPr>
        <xdr:cNvPr id="24" name="Imagem 23">
          <a:extLst>
            <a:ext uri="{FF2B5EF4-FFF2-40B4-BE49-F238E27FC236}">
              <a16:creationId xmlns:a16="http://schemas.microsoft.com/office/drawing/2014/main" id="{EA86BD43-ED7E-4516-9D79-1CF5B2C38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4425128">
          <a:off x="5486399" y="3711283"/>
          <a:ext cx="441613" cy="434170"/>
        </a:xfrm>
        <a:prstGeom prst="rect">
          <a:avLst/>
        </a:prstGeom>
      </xdr:spPr>
    </xdr:pic>
    <xdr:clientData/>
  </xdr:twoCellAnchor>
  <xdr:twoCellAnchor editAs="oneCell">
    <xdr:from>
      <xdr:col>22</xdr:col>
      <xdr:colOff>52714</xdr:colOff>
      <xdr:row>11</xdr:row>
      <xdr:rowOff>31719</xdr:rowOff>
    </xdr:from>
    <xdr:to>
      <xdr:col>25</xdr:col>
      <xdr:colOff>1118</xdr:colOff>
      <xdr:row>13</xdr:row>
      <xdr:rowOff>29906</xdr:rowOff>
    </xdr:to>
    <xdr:pic>
      <xdr:nvPicPr>
        <xdr:cNvPr id="25" name="Imagem 24">
          <a:extLst>
            <a:ext uri="{FF2B5EF4-FFF2-40B4-BE49-F238E27FC236}">
              <a16:creationId xmlns:a16="http://schemas.microsoft.com/office/drawing/2014/main" id="{E76AAD78-E464-4729-8B30-854C73A95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1679076">
          <a:off x="3195964" y="3060669"/>
          <a:ext cx="377029" cy="379187"/>
        </a:xfrm>
        <a:prstGeom prst="rect">
          <a:avLst/>
        </a:prstGeom>
      </xdr:spPr>
    </xdr:pic>
    <xdr:clientData/>
  </xdr:twoCellAnchor>
  <xdr:twoCellAnchor editAs="oneCell">
    <xdr:from>
      <xdr:col>25</xdr:col>
      <xdr:colOff>146897</xdr:colOff>
      <xdr:row>11</xdr:row>
      <xdr:rowOff>121228</xdr:rowOff>
    </xdr:from>
    <xdr:to>
      <xdr:col>36</xdr:col>
      <xdr:colOff>146897</xdr:colOff>
      <xdr:row>13</xdr:row>
      <xdr:rowOff>173182</xdr:rowOff>
    </xdr:to>
    <xdr:pic>
      <xdr:nvPicPr>
        <xdr:cNvPr id="30" name="Imagem 29">
          <a:extLst>
            <a:ext uri="{FF2B5EF4-FFF2-40B4-BE49-F238E27FC236}">
              <a16:creationId xmlns:a16="http://schemas.microsoft.com/office/drawing/2014/main" id="{FF8B17B6-8422-0900-19FC-5E79E689FF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l="27420" t="21588" r="27600" b="27013"/>
        <a:stretch/>
      </xdr:blipFill>
      <xdr:spPr>
        <a:xfrm>
          <a:off x="3827011" y="3151910"/>
          <a:ext cx="1619250" cy="432954"/>
        </a:xfrm>
        <a:prstGeom prst="rect">
          <a:avLst/>
        </a:prstGeom>
      </xdr:spPr>
    </xdr:pic>
    <xdr:clientData/>
  </xdr:twoCellAnchor>
  <xdr:twoCellAnchor editAs="oneCell">
    <xdr:from>
      <xdr:col>25</xdr:col>
      <xdr:colOff>4022</xdr:colOff>
      <xdr:row>15</xdr:row>
      <xdr:rowOff>95249</xdr:rowOff>
    </xdr:from>
    <xdr:to>
      <xdr:col>37</xdr:col>
      <xdr:colOff>142568</xdr:colOff>
      <xdr:row>17</xdr:row>
      <xdr:rowOff>155862</xdr:rowOff>
    </xdr:to>
    <xdr:pic>
      <xdr:nvPicPr>
        <xdr:cNvPr id="31" name="Imagem 30">
          <a:extLst>
            <a:ext uri="{FF2B5EF4-FFF2-40B4-BE49-F238E27FC236}">
              <a16:creationId xmlns:a16="http://schemas.microsoft.com/office/drawing/2014/main" id="{76E432B8-7E7B-2563-F42E-26FEEBE05D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l="24053" t="19532" r="23031" b="28041"/>
        <a:stretch/>
      </xdr:blipFill>
      <xdr:spPr>
        <a:xfrm>
          <a:off x="3684136" y="3887931"/>
          <a:ext cx="1905000" cy="441613"/>
        </a:xfrm>
        <a:prstGeom prst="rect">
          <a:avLst/>
        </a:prstGeom>
      </xdr:spPr>
    </xdr:pic>
    <xdr:clientData/>
  </xdr:twoCellAnchor>
  <xdr:twoCellAnchor editAs="oneCell">
    <xdr:from>
      <xdr:col>21</xdr:col>
      <xdr:colOff>60615</xdr:colOff>
      <xdr:row>26</xdr:row>
      <xdr:rowOff>147205</xdr:rowOff>
    </xdr:from>
    <xdr:to>
      <xdr:col>22</xdr:col>
      <xdr:colOff>129410</xdr:colOff>
      <xdr:row>27</xdr:row>
      <xdr:rowOff>172705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B6141DE-DE53-4FD2-A707-31A15C59A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151910" y="6035387"/>
          <a:ext cx="216000" cy="216000"/>
        </a:xfrm>
        <a:prstGeom prst="rect">
          <a:avLst/>
        </a:prstGeom>
      </xdr:spPr>
    </xdr:pic>
    <xdr:clientData/>
  </xdr:twoCellAnchor>
  <xdr:twoCellAnchor editAs="absolute">
    <xdr:from>
      <xdr:col>34</xdr:col>
      <xdr:colOff>121229</xdr:colOff>
      <xdr:row>22</xdr:row>
      <xdr:rowOff>95251</xdr:rowOff>
    </xdr:from>
    <xdr:to>
      <xdr:col>40</xdr:col>
      <xdr:colOff>30002</xdr:colOff>
      <xdr:row>23</xdr:row>
      <xdr:rowOff>120751</xdr:rowOff>
    </xdr:to>
    <xdr:sp macro="" textlink="">
      <xdr:nvSpPr>
        <xdr:cNvPr id="6" name="Retângulo: Cantos Arredondados 5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C5AE5209-9C71-4E42-829A-0354C03FC4CF}"/>
            </a:ext>
          </a:extLst>
        </xdr:cNvPr>
        <xdr:cNvSpPr/>
      </xdr:nvSpPr>
      <xdr:spPr>
        <a:xfrm>
          <a:off x="5126184" y="5221433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/>
        <a:lstStyle/>
        <a:p>
          <a:pPr algn="ctr"/>
          <a:r>
            <a:rPr lang="pt-BR" altLang="ja-JP" sz="900" b="1"/>
            <a:t>Inglés</a:t>
          </a:r>
          <a:endParaRPr lang="pt-BR" sz="900" b="1"/>
        </a:p>
      </xdr:txBody>
    </xdr:sp>
    <xdr:clientData/>
  </xdr:twoCellAnchor>
  <xdr:twoCellAnchor editAs="absolute">
    <xdr:from>
      <xdr:col>22</xdr:col>
      <xdr:colOff>25979</xdr:colOff>
      <xdr:row>22</xdr:row>
      <xdr:rowOff>95251</xdr:rowOff>
    </xdr:from>
    <xdr:to>
      <xdr:col>27</xdr:col>
      <xdr:colOff>81956</xdr:colOff>
      <xdr:row>23</xdr:row>
      <xdr:rowOff>120751</xdr:rowOff>
    </xdr:to>
    <xdr:sp macro="" textlink="">
      <xdr:nvSpPr>
        <xdr:cNvPr id="7" name="Retângulo: Cantos Arredondados 6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49901943-2DE7-45B3-8DE1-35624FF44B7F}"/>
            </a:ext>
          </a:extLst>
        </xdr:cNvPr>
        <xdr:cNvSpPr/>
      </xdr:nvSpPr>
      <xdr:spPr>
        <a:xfrm>
          <a:off x="3264479" y="5221433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/>
        <a:lstStyle/>
        <a:p>
          <a:pPr algn="ctr"/>
          <a:r>
            <a:rPr lang="pt-BR" altLang="ja-JP" sz="900" b="1"/>
            <a:t>Portugués</a:t>
          </a:r>
          <a:endParaRPr lang="pt-BR" sz="900" b="1"/>
        </a:p>
      </xdr:txBody>
    </xdr:sp>
    <xdr:clientData/>
  </xdr:twoCellAnchor>
  <xdr:twoCellAnchor editAs="absolute">
    <xdr:from>
      <xdr:col>28</xdr:col>
      <xdr:colOff>73604</xdr:colOff>
      <xdr:row>22</xdr:row>
      <xdr:rowOff>95251</xdr:rowOff>
    </xdr:from>
    <xdr:to>
      <xdr:col>33</xdr:col>
      <xdr:colOff>129581</xdr:colOff>
      <xdr:row>23</xdr:row>
      <xdr:rowOff>120751</xdr:rowOff>
    </xdr:to>
    <xdr:sp macro="" textlink="">
      <xdr:nvSpPr>
        <xdr:cNvPr id="8" name="Retângulo: Cantos Arredondados 7">
          <a:extLst>
            <a:ext uri="{FF2B5EF4-FFF2-40B4-BE49-F238E27FC236}">
              <a16:creationId xmlns:a16="http://schemas.microsoft.com/office/drawing/2014/main" id="{FDA4A421-0370-41FA-818A-E5CBAE08968A}"/>
            </a:ext>
          </a:extLst>
        </xdr:cNvPr>
        <xdr:cNvSpPr/>
      </xdr:nvSpPr>
      <xdr:spPr>
        <a:xfrm>
          <a:off x="4195331" y="5221433"/>
          <a:ext cx="792000" cy="216000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altLang="ja-JP" sz="900" b="1"/>
            <a:t>Español</a:t>
          </a:r>
          <a:endParaRPr lang="pt-BR" sz="900" b="1"/>
        </a:p>
      </xdr:txBody>
    </xdr:sp>
    <xdr:clientData/>
  </xdr:twoCellAnchor>
  <xdr:twoCellAnchor editAs="absolute">
    <xdr:from>
      <xdr:col>31</xdr:col>
      <xdr:colOff>97416</xdr:colOff>
      <xdr:row>24</xdr:row>
      <xdr:rowOff>22514</xdr:rowOff>
    </xdr:from>
    <xdr:to>
      <xdr:col>37</xdr:col>
      <xdr:colOff>6189</xdr:colOff>
      <xdr:row>25</xdr:row>
      <xdr:rowOff>48014</xdr:rowOff>
    </xdr:to>
    <xdr:sp macro="" textlink="">
      <xdr:nvSpPr>
        <xdr:cNvPr id="9" name="Retângulo: Cantos Arredondados 8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D9FEC69E-53FB-4565-AD8E-5928288FA548}"/>
            </a:ext>
          </a:extLst>
        </xdr:cNvPr>
        <xdr:cNvSpPr/>
      </xdr:nvSpPr>
      <xdr:spPr>
        <a:xfrm>
          <a:off x="4660757" y="5529696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altLang="ja-JP" sz="900" b="1"/>
            <a:t>Chino</a:t>
          </a:r>
          <a:endParaRPr lang="pt-BR" sz="900" b="1"/>
        </a:p>
      </xdr:txBody>
    </xdr:sp>
    <xdr:clientData/>
  </xdr:twoCellAnchor>
  <xdr:twoCellAnchor editAs="absolute">
    <xdr:from>
      <xdr:col>25</xdr:col>
      <xdr:colOff>49791</xdr:colOff>
      <xdr:row>24</xdr:row>
      <xdr:rowOff>22514</xdr:rowOff>
    </xdr:from>
    <xdr:to>
      <xdr:col>30</xdr:col>
      <xdr:colOff>105769</xdr:colOff>
      <xdr:row>25</xdr:row>
      <xdr:rowOff>48014</xdr:rowOff>
    </xdr:to>
    <xdr:sp macro="" textlink="">
      <xdr:nvSpPr>
        <xdr:cNvPr id="10" name="Retângulo: Cantos Arredondados 9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AB7055B-AADA-4E88-9415-7C1FD672F782}"/>
            </a:ext>
          </a:extLst>
        </xdr:cNvPr>
        <xdr:cNvSpPr/>
      </xdr:nvSpPr>
      <xdr:spPr>
        <a:xfrm>
          <a:off x="3729905" y="5529696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/>
        <a:lstStyle/>
        <a:p>
          <a:pPr algn="ctr"/>
          <a:r>
            <a:rPr lang="pt-BR" altLang="ja-JP" sz="900" b="1"/>
            <a:t>Alemán</a:t>
          </a:r>
          <a:endParaRPr lang="pt-BR" sz="9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43296</xdr:colOff>
      <xdr:row>20</xdr:row>
      <xdr:rowOff>29869</xdr:rowOff>
    </xdr:from>
    <xdr:to>
      <xdr:col>35</xdr:col>
      <xdr:colOff>17319</xdr:colOff>
      <xdr:row>22</xdr:row>
      <xdr:rowOff>179409</xdr:rowOff>
    </xdr:to>
    <xdr:pic>
      <xdr:nvPicPr>
        <xdr:cNvPr id="44" name="Imagem 43">
          <a:extLst>
            <a:ext uri="{FF2B5EF4-FFF2-40B4-BE49-F238E27FC236}">
              <a16:creationId xmlns:a16="http://schemas.microsoft.com/office/drawing/2014/main" id="{729A6170-237F-5547-DB57-325F8B6028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6597" t="26254" r="19181" b="28264"/>
        <a:stretch/>
      </xdr:blipFill>
      <xdr:spPr>
        <a:xfrm>
          <a:off x="4017819" y="4775051"/>
          <a:ext cx="1151659" cy="530540"/>
        </a:xfrm>
        <a:prstGeom prst="rect">
          <a:avLst/>
        </a:prstGeom>
      </xdr:spPr>
    </xdr:pic>
    <xdr:clientData/>
  </xdr:twoCellAnchor>
  <xdr:twoCellAnchor editAs="oneCell">
    <xdr:from>
      <xdr:col>16</xdr:col>
      <xdr:colOff>8659</xdr:colOff>
      <xdr:row>8</xdr:row>
      <xdr:rowOff>121227</xdr:rowOff>
    </xdr:from>
    <xdr:to>
      <xdr:col>27</xdr:col>
      <xdr:colOff>43296</xdr:colOff>
      <xdr:row>11</xdr:row>
      <xdr:rowOff>87530</xdr:rowOff>
    </xdr:to>
    <xdr:pic>
      <xdr:nvPicPr>
        <xdr:cNvPr id="43" name="Imagem 42">
          <a:extLst>
            <a:ext uri="{FF2B5EF4-FFF2-40B4-BE49-F238E27FC236}">
              <a16:creationId xmlns:a16="http://schemas.microsoft.com/office/drawing/2014/main" id="{9B1D56A3-1F5B-ADFA-AF94-1AF8A50081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5153" t="27273" r="16056" b="31147"/>
        <a:stretch/>
      </xdr:blipFill>
      <xdr:spPr>
        <a:xfrm>
          <a:off x="2363932" y="2580409"/>
          <a:ext cx="1653887" cy="537803"/>
        </a:xfrm>
        <a:prstGeom prst="rect">
          <a:avLst/>
        </a:prstGeom>
      </xdr:spPr>
    </xdr:pic>
    <xdr:clientData/>
  </xdr:twoCellAnchor>
  <xdr:twoCellAnchor editAs="oneCell">
    <xdr:from>
      <xdr:col>6</xdr:col>
      <xdr:colOff>1</xdr:colOff>
      <xdr:row>2</xdr:row>
      <xdr:rowOff>52273</xdr:rowOff>
    </xdr:from>
    <xdr:to>
      <xdr:col>17</xdr:col>
      <xdr:colOff>60615</xdr:colOff>
      <xdr:row>4</xdr:row>
      <xdr:rowOff>173183</xdr:rowOff>
    </xdr:to>
    <xdr:pic>
      <xdr:nvPicPr>
        <xdr:cNvPr id="42" name="Imagem 41">
          <a:extLst>
            <a:ext uri="{FF2B5EF4-FFF2-40B4-BE49-F238E27FC236}">
              <a16:creationId xmlns:a16="http://schemas.microsoft.com/office/drawing/2014/main" id="{D7F97761-3E5B-B6C9-98DE-620D977AB5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30066" t="22616" r="30487" b="27013"/>
        <a:stretch/>
      </xdr:blipFill>
      <xdr:spPr>
        <a:xfrm>
          <a:off x="883228" y="1368455"/>
          <a:ext cx="1679864" cy="501910"/>
        </a:xfrm>
        <a:prstGeom prst="rect">
          <a:avLst/>
        </a:prstGeom>
      </xdr:spPr>
    </xdr:pic>
    <xdr:clientData/>
  </xdr:twoCellAnchor>
  <xdr:twoCellAnchor editAs="oneCell">
    <xdr:from>
      <xdr:col>44</xdr:col>
      <xdr:colOff>43294</xdr:colOff>
      <xdr:row>2</xdr:row>
      <xdr:rowOff>17318</xdr:rowOff>
    </xdr:from>
    <xdr:to>
      <xdr:col>58</xdr:col>
      <xdr:colOff>147203</xdr:colOff>
      <xdr:row>5</xdr:row>
      <xdr:rowOff>2475</xdr:rowOff>
    </xdr:to>
    <xdr:pic>
      <xdr:nvPicPr>
        <xdr:cNvPr id="40" name="Imagem 39">
          <a:extLst>
            <a:ext uri="{FF2B5EF4-FFF2-40B4-BE49-F238E27FC236}">
              <a16:creationId xmlns:a16="http://schemas.microsoft.com/office/drawing/2014/main" id="{8F9BF013-BEFA-B9C4-A274-826EAA4830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4534" t="18503" r="24954" b="25985"/>
        <a:stretch/>
      </xdr:blipFill>
      <xdr:spPr>
        <a:xfrm>
          <a:off x="6520294" y="1333500"/>
          <a:ext cx="2164773" cy="556657"/>
        </a:xfrm>
        <a:prstGeom prst="rect">
          <a:avLst/>
        </a:prstGeom>
      </xdr:spPr>
    </xdr:pic>
    <xdr:clientData/>
  </xdr:twoCellAnchor>
  <xdr:twoCellAnchor editAs="oneCell">
    <xdr:from>
      <xdr:col>24</xdr:col>
      <xdr:colOff>138546</xdr:colOff>
      <xdr:row>1</xdr:row>
      <xdr:rowOff>164524</xdr:rowOff>
    </xdr:from>
    <xdr:to>
      <xdr:col>37</xdr:col>
      <xdr:colOff>95251</xdr:colOff>
      <xdr:row>5</xdr:row>
      <xdr:rowOff>51956</xdr:rowOff>
    </xdr:to>
    <xdr:pic>
      <xdr:nvPicPr>
        <xdr:cNvPr id="39" name="Imagem 38">
          <a:extLst>
            <a:ext uri="{FF2B5EF4-FFF2-40B4-BE49-F238E27FC236}">
              <a16:creationId xmlns:a16="http://schemas.microsoft.com/office/drawing/2014/main" id="{2DE3770A-D00D-66A3-1327-73BCA47437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2610" t="18128" r="25435" b="22760"/>
        <a:stretch/>
      </xdr:blipFill>
      <xdr:spPr>
        <a:xfrm>
          <a:off x="3671455" y="1290206"/>
          <a:ext cx="1870364" cy="649432"/>
        </a:xfrm>
        <a:prstGeom prst="rect">
          <a:avLst/>
        </a:prstGeom>
      </xdr:spPr>
    </xdr:pic>
    <xdr:clientData/>
  </xdr:twoCellAnchor>
  <xdr:twoCellAnchor editAs="oneCell">
    <xdr:from>
      <xdr:col>4</xdr:col>
      <xdr:colOff>86591</xdr:colOff>
      <xdr:row>23</xdr:row>
      <xdr:rowOff>17317</xdr:rowOff>
    </xdr:from>
    <xdr:to>
      <xdr:col>19</xdr:col>
      <xdr:colOff>51955</xdr:colOff>
      <xdr:row>25</xdr:row>
      <xdr:rowOff>86591</xdr:rowOff>
    </xdr:to>
    <xdr:pic>
      <xdr:nvPicPr>
        <xdr:cNvPr id="38" name="Imagem 37">
          <a:extLst>
            <a:ext uri="{FF2B5EF4-FFF2-40B4-BE49-F238E27FC236}">
              <a16:creationId xmlns:a16="http://schemas.microsoft.com/office/drawing/2014/main" id="{61545FB9-5C9B-5B9A-CE8C-8462B8743B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20205" t="18503" r="19422" b="28041"/>
        <a:stretch/>
      </xdr:blipFill>
      <xdr:spPr>
        <a:xfrm>
          <a:off x="675409" y="5333999"/>
          <a:ext cx="2173432" cy="450274"/>
        </a:xfrm>
        <a:prstGeom prst="rect">
          <a:avLst/>
        </a:prstGeom>
      </xdr:spPr>
    </xdr:pic>
    <xdr:clientData/>
  </xdr:twoCellAnchor>
  <xdr:twoCellAnchor editAs="oneCell">
    <xdr:from>
      <xdr:col>6</xdr:col>
      <xdr:colOff>17318</xdr:colOff>
      <xdr:row>19</xdr:row>
      <xdr:rowOff>43296</xdr:rowOff>
    </xdr:from>
    <xdr:to>
      <xdr:col>17</xdr:col>
      <xdr:colOff>1</xdr:colOff>
      <xdr:row>21</xdr:row>
      <xdr:rowOff>43296</xdr:rowOff>
    </xdr:to>
    <xdr:pic>
      <xdr:nvPicPr>
        <xdr:cNvPr id="37" name="Imagem 36">
          <a:extLst>
            <a:ext uri="{FF2B5EF4-FFF2-40B4-BE49-F238E27FC236}">
              <a16:creationId xmlns:a16="http://schemas.microsoft.com/office/drawing/2014/main" id="{45A02506-32FC-50E3-723F-564F501901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27180" t="22585" r="28322" b="32246"/>
        <a:stretch/>
      </xdr:blipFill>
      <xdr:spPr>
        <a:xfrm>
          <a:off x="900545" y="4597978"/>
          <a:ext cx="1601933" cy="381000"/>
        </a:xfrm>
        <a:prstGeom prst="rect">
          <a:avLst/>
        </a:prstGeom>
      </xdr:spPr>
    </xdr:pic>
    <xdr:clientData/>
  </xdr:twoCellAnchor>
  <xdr:twoCellAnchor editAs="oneCell">
    <xdr:from>
      <xdr:col>2</xdr:col>
      <xdr:colOff>147204</xdr:colOff>
      <xdr:row>15</xdr:row>
      <xdr:rowOff>17319</xdr:rowOff>
    </xdr:from>
    <xdr:to>
      <xdr:col>19</xdr:col>
      <xdr:colOff>103909</xdr:colOff>
      <xdr:row>17</xdr:row>
      <xdr:rowOff>86591</xdr:rowOff>
    </xdr:to>
    <xdr:pic>
      <xdr:nvPicPr>
        <xdr:cNvPr id="36" name="Imagem 35">
          <a:extLst>
            <a:ext uri="{FF2B5EF4-FFF2-40B4-BE49-F238E27FC236}">
              <a16:creationId xmlns:a16="http://schemas.microsoft.com/office/drawing/2014/main" id="{31E3F6B8-843E-B914-352F-882E5B769C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l="15635" t="19532" r="16055" b="27013"/>
        <a:stretch/>
      </xdr:blipFill>
      <xdr:spPr>
        <a:xfrm>
          <a:off x="441613" y="3810001"/>
          <a:ext cx="2459182" cy="450272"/>
        </a:xfrm>
        <a:prstGeom prst="rect">
          <a:avLst/>
        </a:prstGeom>
      </xdr:spPr>
    </xdr:pic>
    <xdr:clientData/>
  </xdr:twoCellAnchor>
  <xdr:twoCellAnchor editAs="oneCell">
    <xdr:from>
      <xdr:col>5</xdr:col>
      <xdr:colOff>69272</xdr:colOff>
      <xdr:row>11</xdr:row>
      <xdr:rowOff>25977</xdr:rowOff>
    </xdr:from>
    <xdr:to>
      <xdr:col>18</xdr:col>
      <xdr:colOff>25977</xdr:colOff>
      <xdr:row>13</xdr:row>
      <xdr:rowOff>103908</xdr:rowOff>
    </xdr:to>
    <xdr:pic>
      <xdr:nvPicPr>
        <xdr:cNvPr id="34" name="Imagem 33">
          <a:extLst>
            <a:ext uri="{FF2B5EF4-FFF2-40B4-BE49-F238E27FC236}">
              <a16:creationId xmlns:a16="http://schemas.microsoft.com/office/drawing/2014/main" id="{D7EA39B3-513F-0743-1393-6A4776D301B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23812" t="19532" r="24233" b="25985"/>
        <a:stretch/>
      </xdr:blipFill>
      <xdr:spPr>
        <a:xfrm>
          <a:off x="805295" y="3056659"/>
          <a:ext cx="1870364" cy="458931"/>
        </a:xfrm>
        <a:prstGeom prst="rect">
          <a:avLst/>
        </a:prstGeom>
      </xdr:spPr>
    </xdr:pic>
    <xdr:clientData/>
  </xdr:twoCellAnchor>
  <xdr:twoCellAnchor editAs="oneCell">
    <xdr:from>
      <xdr:col>26</xdr:col>
      <xdr:colOff>73296</xdr:colOff>
      <xdr:row>15</xdr:row>
      <xdr:rowOff>86590</xdr:rowOff>
    </xdr:from>
    <xdr:to>
      <xdr:col>36</xdr:col>
      <xdr:colOff>73295</xdr:colOff>
      <xdr:row>17</xdr:row>
      <xdr:rowOff>190499</xdr:rowOff>
    </xdr:to>
    <xdr:pic>
      <xdr:nvPicPr>
        <xdr:cNvPr id="33" name="Imagem 32">
          <a:extLst>
            <a:ext uri="{FF2B5EF4-FFF2-40B4-BE49-F238E27FC236}">
              <a16:creationId xmlns:a16="http://schemas.microsoft.com/office/drawing/2014/main" id="{FD7E2C12-E246-18AB-AC4E-FD1FAD331C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l="29344" t="19532" r="29765" b="22900"/>
        <a:stretch/>
      </xdr:blipFill>
      <xdr:spPr>
        <a:xfrm>
          <a:off x="3900614" y="3879272"/>
          <a:ext cx="1472045" cy="484909"/>
        </a:xfrm>
        <a:prstGeom prst="rect">
          <a:avLst/>
        </a:prstGeom>
      </xdr:spPr>
    </xdr:pic>
    <xdr:clientData/>
  </xdr:twoCellAnchor>
  <xdr:twoCellAnchor editAs="oneCell">
    <xdr:from>
      <xdr:col>27</xdr:col>
      <xdr:colOff>55977</xdr:colOff>
      <xdr:row>11</xdr:row>
      <xdr:rowOff>95250</xdr:rowOff>
    </xdr:from>
    <xdr:to>
      <xdr:col>35</xdr:col>
      <xdr:colOff>90614</xdr:colOff>
      <xdr:row>14</xdr:row>
      <xdr:rowOff>25977</xdr:rowOff>
    </xdr:to>
    <xdr:pic>
      <xdr:nvPicPr>
        <xdr:cNvPr id="32" name="Imagem 31">
          <a:extLst>
            <a:ext uri="{FF2B5EF4-FFF2-40B4-BE49-F238E27FC236}">
              <a16:creationId xmlns:a16="http://schemas.microsoft.com/office/drawing/2014/main" id="{2FF2EBEC-773E-7118-45D2-F2EE283ED5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/>
        <a:srcRect l="32472" t="17476" r="33854" b="22900"/>
        <a:stretch/>
      </xdr:blipFill>
      <xdr:spPr>
        <a:xfrm>
          <a:off x="4030500" y="3125932"/>
          <a:ext cx="1212273" cy="502227"/>
        </a:xfrm>
        <a:prstGeom prst="rect">
          <a:avLst/>
        </a:prstGeom>
      </xdr:spPr>
    </xdr:pic>
    <xdr:clientData/>
  </xdr:twoCellAnchor>
  <xdr:twoCellAnchor editAs="oneCell">
    <xdr:from>
      <xdr:col>45</xdr:col>
      <xdr:colOff>86589</xdr:colOff>
      <xdr:row>21</xdr:row>
      <xdr:rowOff>86590</xdr:rowOff>
    </xdr:from>
    <xdr:to>
      <xdr:col>58</xdr:col>
      <xdr:colOff>29825</xdr:colOff>
      <xdr:row>25</xdr:row>
      <xdr:rowOff>103909</xdr:rowOff>
    </xdr:to>
    <xdr:pic>
      <xdr:nvPicPr>
        <xdr:cNvPr id="30" name="Imagem 29">
          <a:extLst>
            <a:ext uri="{FF2B5EF4-FFF2-40B4-BE49-F238E27FC236}">
              <a16:creationId xmlns:a16="http://schemas.microsoft.com/office/drawing/2014/main" id="{8A1A2BCB-8B75-E662-D4EB-442CA71758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l="26217" t="14345" r="27360" b="13035"/>
        <a:stretch/>
      </xdr:blipFill>
      <xdr:spPr>
        <a:xfrm>
          <a:off x="6710794" y="5022272"/>
          <a:ext cx="1856895" cy="779319"/>
        </a:xfrm>
        <a:prstGeom prst="rect">
          <a:avLst/>
        </a:prstGeom>
      </xdr:spPr>
    </xdr:pic>
    <xdr:clientData/>
  </xdr:twoCellAnchor>
  <xdr:twoCellAnchor editAs="oneCell">
    <xdr:from>
      <xdr:col>43</xdr:col>
      <xdr:colOff>86591</xdr:colOff>
      <xdr:row>9</xdr:row>
      <xdr:rowOff>53625</xdr:rowOff>
    </xdr:from>
    <xdr:to>
      <xdr:col>60</xdr:col>
      <xdr:colOff>51954</xdr:colOff>
      <xdr:row>13</xdr:row>
      <xdr:rowOff>34634</xdr:rowOff>
    </xdr:to>
    <xdr:pic>
      <xdr:nvPicPr>
        <xdr:cNvPr id="29" name="Imagem 28">
          <a:extLst>
            <a:ext uri="{FF2B5EF4-FFF2-40B4-BE49-F238E27FC236}">
              <a16:creationId xmlns:a16="http://schemas.microsoft.com/office/drawing/2014/main" id="{EB6A050F-CF96-4281-72BB-109EEBA03C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27421" t="18509" r="27841" b="23904"/>
        <a:stretch/>
      </xdr:blipFill>
      <xdr:spPr>
        <a:xfrm>
          <a:off x="6416386" y="2703307"/>
          <a:ext cx="2467841" cy="743009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103908</xdr:rowOff>
    </xdr:from>
    <xdr:to>
      <xdr:col>48</xdr:col>
      <xdr:colOff>8659</xdr:colOff>
      <xdr:row>0</xdr:row>
      <xdr:rowOff>1031027</xdr:rowOff>
    </xdr:to>
    <xdr:pic>
      <xdr:nvPicPr>
        <xdr:cNvPr id="27" name="Imagem 26">
          <a:extLst>
            <a:ext uri="{FF2B5EF4-FFF2-40B4-BE49-F238E27FC236}">
              <a16:creationId xmlns:a16="http://schemas.microsoft.com/office/drawing/2014/main" id="{3D667021-3B4D-8022-0EC4-B4BB145F7B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l="8714" t="25516" r="9543" b="34868"/>
        <a:stretch/>
      </xdr:blipFill>
      <xdr:spPr>
        <a:xfrm>
          <a:off x="883227" y="103908"/>
          <a:ext cx="6191250" cy="927119"/>
        </a:xfrm>
        <a:prstGeom prst="rect">
          <a:avLst/>
        </a:prstGeom>
      </xdr:spPr>
    </xdr:pic>
    <xdr:clientData/>
  </xdr:twoCellAnchor>
  <xdr:twoCellAnchor editAs="oneCell">
    <xdr:from>
      <xdr:col>45</xdr:col>
      <xdr:colOff>8659</xdr:colOff>
      <xdr:row>15</xdr:row>
      <xdr:rowOff>173182</xdr:rowOff>
    </xdr:from>
    <xdr:to>
      <xdr:col>59</xdr:col>
      <xdr:colOff>25977</xdr:colOff>
      <xdr:row>19</xdr:row>
      <xdr:rowOff>34635</xdr:rowOff>
    </xdr:to>
    <xdr:pic>
      <xdr:nvPicPr>
        <xdr:cNvPr id="26" name="Imagem 25">
          <a:extLst>
            <a:ext uri="{FF2B5EF4-FFF2-40B4-BE49-F238E27FC236}">
              <a16:creationId xmlns:a16="http://schemas.microsoft.com/office/drawing/2014/main" id="{A41FEB03-7CA7-3FCB-2FC5-06884A4BE2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/>
        <a:srcRect l="25693" t="23188" r="25646" b="22463"/>
        <a:stretch/>
      </xdr:blipFill>
      <xdr:spPr>
        <a:xfrm>
          <a:off x="6632864" y="3965864"/>
          <a:ext cx="2078181" cy="623453"/>
        </a:xfrm>
        <a:prstGeom prst="rect">
          <a:avLst/>
        </a:prstGeom>
      </xdr:spPr>
    </xdr:pic>
    <xdr:clientData/>
  </xdr:twoCellAnchor>
  <xdr:twoCellAnchor editAs="oneCell">
    <xdr:from>
      <xdr:col>54</xdr:col>
      <xdr:colOff>5191</xdr:colOff>
      <xdr:row>0</xdr:row>
      <xdr:rowOff>106216</xdr:rowOff>
    </xdr:from>
    <xdr:to>
      <xdr:col>60</xdr:col>
      <xdr:colOff>128809</xdr:colOff>
      <xdr:row>0</xdr:row>
      <xdr:rowOff>998544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8D4890A-93FE-4B73-9968-0C402FB2B0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lum bright="70000" contrast="-70000"/>
        </a:blip>
        <a:stretch>
          <a:fillRect/>
        </a:stretch>
      </xdr:blipFill>
      <xdr:spPr>
        <a:xfrm>
          <a:off x="7720441" y="106216"/>
          <a:ext cx="980868" cy="892328"/>
        </a:xfrm>
        <a:prstGeom prst="rect">
          <a:avLst/>
        </a:prstGeom>
      </xdr:spPr>
    </xdr:pic>
    <xdr:clientData/>
  </xdr:twoCellAnchor>
  <xdr:twoCellAnchor>
    <xdr:from>
      <xdr:col>0</xdr:col>
      <xdr:colOff>138544</xdr:colOff>
      <xdr:row>8</xdr:row>
      <xdr:rowOff>0</xdr:rowOff>
    </xdr:from>
    <xdr:to>
      <xdr:col>62</xdr:col>
      <xdr:colOff>11862</xdr:colOff>
      <xdr:row>8</xdr:row>
      <xdr:rowOff>0</xdr:rowOff>
    </xdr:to>
    <xdr:cxnSp macro="">
      <xdr:nvCxnSpPr>
        <xdr:cNvPr id="12" name="Conector reto 11">
          <a:extLst>
            <a:ext uri="{FF2B5EF4-FFF2-40B4-BE49-F238E27FC236}">
              <a16:creationId xmlns:a16="http://schemas.microsoft.com/office/drawing/2014/main" id="{896196BD-5E10-4A50-A282-0340B23A6B48}"/>
            </a:ext>
          </a:extLst>
        </xdr:cNvPr>
        <xdr:cNvCxnSpPr/>
      </xdr:nvCxnSpPr>
      <xdr:spPr>
        <a:xfrm>
          <a:off x="138544" y="2457450"/>
          <a:ext cx="8731568" cy="0"/>
        </a:xfrm>
        <a:prstGeom prst="line">
          <a:avLst/>
        </a:prstGeom>
        <a:ln w="25400" cap="rnd">
          <a:solidFill>
            <a:srgbClr val="008AC9"/>
          </a:solidFill>
          <a:round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25</xdr:row>
      <xdr:rowOff>165100</xdr:rowOff>
    </xdr:from>
    <xdr:to>
      <xdr:col>40</xdr:col>
      <xdr:colOff>107950</xdr:colOff>
      <xdr:row>27</xdr:row>
      <xdr:rowOff>106329</xdr:rowOff>
    </xdr:to>
    <xdr:sp macro="" textlink="">
      <xdr:nvSpPr>
        <xdr:cNvPr id="21" name="Retângulo: Cantos Arredondados 2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9FBCF283-1BEB-485D-B936-52BD770E86E5}"/>
            </a:ext>
          </a:extLst>
        </xdr:cNvPr>
        <xdr:cNvSpPr/>
      </xdr:nvSpPr>
      <xdr:spPr>
        <a:xfrm>
          <a:off x="3143250" y="5861050"/>
          <a:ext cx="2679700" cy="322229"/>
        </a:xfrm>
        <a:prstGeom prst="roundRect">
          <a:avLst>
            <a:gd name="adj" fmla="val 5693"/>
          </a:avLst>
        </a:prstGeom>
        <a:solidFill>
          <a:schemeClr val="bg1"/>
        </a:solidFill>
        <a:ln>
          <a:solidFill>
            <a:srgbClr val="008AC9"/>
          </a:solidFill>
        </a:ln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180000" rIns="180000" rtlCol="0" anchor="ctr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pt-BR" sz="900" b="0">
              <a:solidFill>
                <a:srgbClr val="008AC9"/>
              </a:solidFill>
              <a:latin typeface="+mn-lt"/>
            </a:rPr>
            <a:t>Take a picture using this worksheet in the field or in your lab and</a:t>
          </a:r>
          <a:r>
            <a:rPr lang="pt-BR" sz="900" b="0" baseline="0">
              <a:solidFill>
                <a:srgbClr val="008AC9"/>
              </a:solidFill>
              <a:latin typeface="+mn-lt"/>
            </a:rPr>
            <a:t> tag</a:t>
          </a:r>
          <a:r>
            <a:rPr lang="pt-BR" sz="900" b="0">
              <a:solidFill>
                <a:srgbClr val="008AC9"/>
              </a:solidFill>
              <a:latin typeface="+mn-lt"/>
            </a:rPr>
            <a:t> the </a:t>
          </a:r>
          <a:r>
            <a:rPr lang="pt-BR" sz="900" b="1" baseline="0">
              <a:solidFill>
                <a:srgbClr val="008AC9"/>
              </a:solidFill>
              <a:latin typeface="+mn-lt"/>
            </a:rPr>
            <a:t>@minitubeinternational</a:t>
          </a:r>
          <a:r>
            <a:rPr lang="pt-BR" sz="900" b="0" baseline="0">
              <a:solidFill>
                <a:srgbClr val="008AC9"/>
              </a:solidFill>
              <a:latin typeface="+mn-lt"/>
            </a:rPr>
            <a:t>!</a:t>
          </a:r>
        </a:p>
      </xdr:txBody>
    </xdr:sp>
    <xdr:clientData/>
  </xdr:twoCellAnchor>
  <xdr:twoCellAnchor editAs="oneCell">
    <xdr:from>
      <xdr:col>39</xdr:col>
      <xdr:colOff>112569</xdr:colOff>
      <xdr:row>25</xdr:row>
      <xdr:rowOff>0</xdr:rowOff>
    </xdr:from>
    <xdr:to>
      <xdr:col>42</xdr:col>
      <xdr:colOff>138546</xdr:colOff>
      <xdr:row>27</xdr:row>
      <xdr:rowOff>159808</xdr:rowOff>
    </xdr:to>
    <xdr:pic>
      <xdr:nvPicPr>
        <xdr:cNvPr id="22" name="Imagem 21">
          <a:extLst>
            <a:ext uri="{FF2B5EF4-FFF2-40B4-BE49-F238E27FC236}">
              <a16:creationId xmlns:a16="http://schemas.microsoft.com/office/drawing/2014/main" id="{5D81463E-AF4F-4634-A4D8-A59867FA0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684694" y="5695950"/>
          <a:ext cx="454602" cy="540808"/>
        </a:xfrm>
        <a:prstGeom prst="rect">
          <a:avLst/>
        </a:prstGeom>
      </xdr:spPr>
    </xdr:pic>
    <xdr:clientData/>
  </xdr:twoCellAnchor>
  <xdr:twoCellAnchor editAs="oneCell">
    <xdr:from>
      <xdr:col>22</xdr:col>
      <xdr:colOff>43627</xdr:colOff>
      <xdr:row>17</xdr:row>
      <xdr:rowOff>54749</xdr:rowOff>
    </xdr:from>
    <xdr:to>
      <xdr:col>26</xdr:col>
      <xdr:colOff>123505</xdr:colOff>
      <xdr:row>20</xdr:row>
      <xdr:rowOff>163409</xdr:rowOff>
    </xdr:to>
    <xdr:pic>
      <xdr:nvPicPr>
        <xdr:cNvPr id="23" name="Imagem 22">
          <a:extLst>
            <a:ext uri="{FF2B5EF4-FFF2-40B4-BE49-F238E27FC236}">
              <a16:creationId xmlns:a16="http://schemas.microsoft.com/office/drawing/2014/main" id="{D1B1B89A-9B28-4158-ADE5-56BFC7F997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3847976">
          <a:off x="3172486" y="4241090"/>
          <a:ext cx="680160" cy="651378"/>
        </a:xfrm>
        <a:prstGeom prst="rect">
          <a:avLst/>
        </a:prstGeom>
      </xdr:spPr>
    </xdr:pic>
    <xdr:clientData/>
  </xdr:twoCellAnchor>
  <xdr:twoCellAnchor editAs="oneCell">
    <xdr:from>
      <xdr:col>37</xdr:col>
      <xdr:colOff>43553</xdr:colOff>
      <xdr:row>14</xdr:row>
      <xdr:rowOff>18789</xdr:rowOff>
    </xdr:from>
    <xdr:to>
      <xdr:col>40</xdr:col>
      <xdr:colOff>36109</xdr:colOff>
      <xdr:row>16</xdr:row>
      <xdr:rowOff>79402</xdr:rowOff>
    </xdr:to>
    <xdr:pic>
      <xdr:nvPicPr>
        <xdr:cNvPr id="24" name="Imagem 23">
          <a:extLst>
            <a:ext uri="{FF2B5EF4-FFF2-40B4-BE49-F238E27FC236}">
              <a16:creationId xmlns:a16="http://schemas.microsoft.com/office/drawing/2014/main" id="{F304A5F8-CE04-4C3C-9D95-ED11FF87DA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4425128">
          <a:off x="5486399" y="3624693"/>
          <a:ext cx="441613" cy="434170"/>
        </a:xfrm>
        <a:prstGeom prst="rect">
          <a:avLst/>
        </a:prstGeom>
      </xdr:spPr>
    </xdr:pic>
    <xdr:clientData/>
  </xdr:twoCellAnchor>
  <xdr:twoCellAnchor editAs="oneCell">
    <xdr:from>
      <xdr:col>22</xdr:col>
      <xdr:colOff>52714</xdr:colOff>
      <xdr:row>11</xdr:row>
      <xdr:rowOff>31719</xdr:rowOff>
    </xdr:from>
    <xdr:to>
      <xdr:col>25</xdr:col>
      <xdr:colOff>1118</xdr:colOff>
      <xdr:row>13</xdr:row>
      <xdr:rowOff>29906</xdr:rowOff>
    </xdr:to>
    <xdr:pic>
      <xdr:nvPicPr>
        <xdr:cNvPr id="25" name="Imagem 24">
          <a:extLst>
            <a:ext uri="{FF2B5EF4-FFF2-40B4-BE49-F238E27FC236}">
              <a16:creationId xmlns:a16="http://schemas.microsoft.com/office/drawing/2014/main" id="{F3F08A50-E515-4091-A5E0-D5254B77C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1679076">
          <a:off x="3195964" y="3060669"/>
          <a:ext cx="377029" cy="379187"/>
        </a:xfrm>
        <a:prstGeom prst="rect">
          <a:avLst/>
        </a:prstGeom>
      </xdr:spPr>
    </xdr:pic>
    <xdr:clientData/>
  </xdr:twoCellAnchor>
  <xdr:twoCellAnchor editAs="oneCell">
    <xdr:from>
      <xdr:col>21</xdr:col>
      <xdr:colOff>60614</xdr:colOff>
      <xdr:row>26</xdr:row>
      <xdr:rowOff>147205</xdr:rowOff>
    </xdr:from>
    <xdr:to>
      <xdr:col>22</xdr:col>
      <xdr:colOff>129409</xdr:colOff>
      <xdr:row>27</xdr:row>
      <xdr:rowOff>172705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8E64A71-8AF9-4B7F-ADA3-D69854E5D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151909" y="6035387"/>
          <a:ext cx="216000" cy="216000"/>
        </a:xfrm>
        <a:prstGeom prst="rect">
          <a:avLst/>
        </a:prstGeom>
      </xdr:spPr>
    </xdr:pic>
    <xdr:clientData/>
  </xdr:twoCellAnchor>
  <xdr:twoCellAnchor editAs="absolute">
    <xdr:from>
      <xdr:col>34</xdr:col>
      <xdr:colOff>121229</xdr:colOff>
      <xdr:row>22</xdr:row>
      <xdr:rowOff>95251</xdr:rowOff>
    </xdr:from>
    <xdr:to>
      <xdr:col>40</xdr:col>
      <xdr:colOff>30002</xdr:colOff>
      <xdr:row>23</xdr:row>
      <xdr:rowOff>120751</xdr:rowOff>
    </xdr:to>
    <xdr:sp macro="" textlink="">
      <xdr:nvSpPr>
        <xdr:cNvPr id="4" name="Retângulo: Cantos Arredondados 3">
          <a:extLst>
            <a:ext uri="{FF2B5EF4-FFF2-40B4-BE49-F238E27FC236}">
              <a16:creationId xmlns:a16="http://schemas.microsoft.com/office/drawing/2014/main" id="{18FFF9F8-401C-421F-BDAF-DA6ED174BD9A}"/>
            </a:ext>
          </a:extLst>
        </xdr:cNvPr>
        <xdr:cNvSpPr/>
      </xdr:nvSpPr>
      <xdr:spPr>
        <a:xfrm>
          <a:off x="5126184" y="5221433"/>
          <a:ext cx="792000" cy="216000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/>
        <a:lstStyle/>
        <a:p>
          <a:pPr algn="ctr"/>
          <a:r>
            <a:rPr lang="pt-BR" altLang="ja-JP" sz="900" b="1"/>
            <a:t>English</a:t>
          </a:r>
          <a:endParaRPr lang="pt-BR" sz="900" b="1"/>
        </a:p>
      </xdr:txBody>
    </xdr:sp>
    <xdr:clientData/>
  </xdr:twoCellAnchor>
  <xdr:twoCellAnchor editAs="absolute">
    <xdr:from>
      <xdr:col>22</xdr:col>
      <xdr:colOff>25979</xdr:colOff>
      <xdr:row>22</xdr:row>
      <xdr:rowOff>95251</xdr:rowOff>
    </xdr:from>
    <xdr:to>
      <xdr:col>27</xdr:col>
      <xdr:colOff>81956</xdr:colOff>
      <xdr:row>23</xdr:row>
      <xdr:rowOff>120751</xdr:rowOff>
    </xdr:to>
    <xdr:sp macro="" textlink="">
      <xdr:nvSpPr>
        <xdr:cNvPr id="5" name="Retângulo: Cantos Arredondados 4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A7D83FBB-7DD8-464A-BFA2-1B59C0BA755B}"/>
            </a:ext>
          </a:extLst>
        </xdr:cNvPr>
        <xdr:cNvSpPr/>
      </xdr:nvSpPr>
      <xdr:spPr>
        <a:xfrm>
          <a:off x="3264479" y="5221433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/>
        <a:lstStyle/>
        <a:p>
          <a:pPr algn="ctr"/>
          <a:r>
            <a:rPr lang="pt-BR" altLang="ja-JP" sz="900" b="1"/>
            <a:t>Portuguese</a:t>
          </a:r>
          <a:endParaRPr lang="pt-BR" sz="900" b="1"/>
        </a:p>
      </xdr:txBody>
    </xdr:sp>
    <xdr:clientData/>
  </xdr:twoCellAnchor>
  <xdr:twoCellAnchor editAs="absolute">
    <xdr:from>
      <xdr:col>28</xdr:col>
      <xdr:colOff>73604</xdr:colOff>
      <xdr:row>22</xdr:row>
      <xdr:rowOff>95251</xdr:rowOff>
    </xdr:from>
    <xdr:to>
      <xdr:col>33</xdr:col>
      <xdr:colOff>129581</xdr:colOff>
      <xdr:row>23</xdr:row>
      <xdr:rowOff>120751</xdr:rowOff>
    </xdr:to>
    <xdr:sp macro="" textlink="">
      <xdr:nvSpPr>
        <xdr:cNvPr id="6" name="Retângulo: Cantos Arredondados 5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8C3CD53A-BFF4-4E76-BAA1-1CEB61A45903}"/>
            </a:ext>
          </a:extLst>
        </xdr:cNvPr>
        <xdr:cNvSpPr/>
      </xdr:nvSpPr>
      <xdr:spPr>
        <a:xfrm>
          <a:off x="4195331" y="5221433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altLang="ja-JP" sz="900" b="1"/>
            <a:t>Spanish</a:t>
          </a:r>
          <a:endParaRPr lang="pt-BR" sz="900" b="1"/>
        </a:p>
      </xdr:txBody>
    </xdr:sp>
    <xdr:clientData/>
  </xdr:twoCellAnchor>
  <xdr:twoCellAnchor editAs="absolute">
    <xdr:from>
      <xdr:col>31</xdr:col>
      <xdr:colOff>97416</xdr:colOff>
      <xdr:row>24</xdr:row>
      <xdr:rowOff>22514</xdr:rowOff>
    </xdr:from>
    <xdr:to>
      <xdr:col>37</xdr:col>
      <xdr:colOff>6189</xdr:colOff>
      <xdr:row>25</xdr:row>
      <xdr:rowOff>48014</xdr:rowOff>
    </xdr:to>
    <xdr:sp macro="" textlink="">
      <xdr:nvSpPr>
        <xdr:cNvPr id="7" name="Retângulo: Cantos Arredondados 6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550B1429-3B5D-42F9-AA11-1887893A5113}"/>
            </a:ext>
          </a:extLst>
        </xdr:cNvPr>
        <xdr:cNvSpPr/>
      </xdr:nvSpPr>
      <xdr:spPr>
        <a:xfrm>
          <a:off x="4660757" y="5529696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altLang="ja-JP" sz="900" b="1"/>
            <a:t>Chinese</a:t>
          </a:r>
          <a:endParaRPr lang="pt-BR" sz="900" b="1"/>
        </a:p>
      </xdr:txBody>
    </xdr:sp>
    <xdr:clientData/>
  </xdr:twoCellAnchor>
  <xdr:twoCellAnchor editAs="absolute">
    <xdr:from>
      <xdr:col>25</xdr:col>
      <xdr:colOff>49791</xdr:colOff>
      <xdr:row>24</xdr:row>
      <xdr:rowOff>22514</xdr:rowOff>
    </xdr:from>
    <xdr:to>
      <xdr:col>30</xdr:col>
      <xdr:colOff>105769</xdr:colOff>
      <xdr:row>25</xdr:row>
      <xdr:rowOff>48014</xdr:rowOff>
    </xdr:to>
    <xdr:sp macro="" textlink="">
      <xdr:nvSpPr>
        <xdr:cNvPr id="8" name="Retângulo: Cantos Arredondados 7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D5958408-DF4C-4322-8AAF-D934E8C6EA97}"/>
            </a:ext>
          </a:extLst>
        </xdr:cNvPr>
        <xdr:cNvSpPr/>
      </xdr:nvSpPr>
      <xdr:spPr>
        <a:xfrm>
          <a:off x="3729905" y="5529696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/>
        <a:lstStyle/>
        <a:p>
          <a:pPr algn="ctr"/>
          <a:r>
            <a:rPr lang="pt-BR" altLang="ja-JP" sz="900" b="1"/>
            <a:t>German</a:t>
          </a:r>
          <a:endParaRPr lang="pt-BR" sz="9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1</xdr:colOff>
      <xdr:row>20</xdr:row>
      <xdr:rowOff>0</xdr:rowOff>
    </xdr:from>
    <xdr:to>
      <xdr:col>34</xdr:col>
      <xdr:colOff>70229</xdr:colOff>
      <xdr:row>22</xdr:row>
      <xdr:rowOff>121921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277EEFC-C290-4497-9C8A-CE34BED825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7687" t="23628" r="20408" b="30935"/>
        <a:stretch>
          <a:fillRect/>
        </a:stretch>
      </xdr:blipFill>
      <xdr:spPr>
        <a:xfrm>
          <a:off x="4121728" y="4745182"/>
          <a:ext cx="953456" cy="502921"/>
        </a:xfrm>
        <a:prstGeom prst="rect">
          <a:avLst/>
        </a:prstGeom>
      </xdr:spPr>
    </xdr:pic>
    <xdr:clientData/>
  </xdr:twoCellAnchor>
  <xdr:twoCellAnchor editAs="oneCell">
    <xdr:from>
      <xdr:col>15</xdr:col>
      <xdr:colOff>112568</xdr:colOff>
      <xdr:row>8</xdr:row>
      <xdr:rowOff>69272</xdr:rowOff>
    </xdr:from>
    <xdr:to>
      <xdr:col>27</xdr:col>
      <xdr:colOff>35229</xdr:colOff>
      <xdr:row>11</xdr:row>
      <xdr:rowOff>109772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373E1FC-4C28-41DF-A9B4-A2BD7058C2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3612" t="21989" r="14136" b="28088"/>
        <a:stretch>
          <a:fillRect/>
        </a:stretch>
      </xdr:blipFill>
      <xdr:spPr>
        <a:xfrm>
          <a:off x="2320636" y="2528454"/>
          <a:ext cx="1689116" cy="612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117764</xdr:colOff>
      <xdr:row>2</xdr:row>
      <xdr:rowOff>60613</xdr:rowOff>
    </xdr:from>
    <xdr:to>
      <xdr:col>19</xdr:col>
      <xdr:colOff>38100</xdr:colOff>
      <xdr:row>4</xdr:row>
      <xdr:rowOff>147204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F14E4A7-5867-49B8-9B54-8BC0457B8D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0523" t="18915" r="20523" b="29329"/>
        <a:stretch>
          <a:fillRect/>
        </a:stretch>
      </xdr:blipFill>
      <xdr:spPr>
        <a:xfrm>
          <a:off x="559378" y="1376795"/>
          <a:ext cx="2275608" cy="467591"/>
        </a:xfrm>
        <a:prstGeom prst="rect">
          <a:avLst/>
        </a:prstGeom>
      </xdr:spPr>
    </xdr:pic>
    <xdr:clientData/>
  </xdr:twoCellAnchor>
  <xdr:twoCellAnchor editAs="oneCell">
    <xdr:from>
      <xdr:col>43</xdr:col>
      <xdr:colOff>95250</xdr:colOff>
      <xdr:row>2</xdr:row>
      <xdr:rowOff>95250</xdr:rowOff>
    </xdr:from>
    <xdr:to>
      <xdr:col>59</xdr:col>
      <xdr:colOff>77931</xdr:colOff>
      <xdr:row>4</xdr:row>
      <xdr:rowOff>95250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4F31216-8696-4798-AE47-21E40CAF72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8860" t="23543" r="9752" b="36759"/>
        <a:stretch>
          <a:fillRect/>
        </a:stretch>
      </xdr:blipFill>
      <xdr:spPr>
        <a:xfrm>
          <a:off x="6425045" y="1411432"/>
          <a:ext cx="2337954" cy="381000"/>
        </a:xfrm>
        <a:prstGeom prst="rect">
          <a:avLst/>
        </a:prstGeom>
      </xdr:spPr>
    </xdr:pic>
    <xdr:clientData/>
  </xdr:twoCellAnchor>
  <xdr:twoCellAnchor editAs="oneCell">
    <xdr:from>
      <xdr:col>25</xdr:col>
      <xdr:colOff>17317</xdr:colOff>
      <xdr:row>1</xdr:row>
      <xdr:rowOff>149990</xdr:rowOff>
    </xdr:from>
    <xdr:to>
      <xdr:col>37</xdr:col>
      <xdr:colOff>138545</xdr:colOff>
      <xdr:row>5</xdr:row>
      <xdr:rowOff>34818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93F90907-D96E-40E9-A1D2-D56DFF4BEE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0295" t="14666" r="21516" b="20001"/>
        <a:stretch>
          <a:fillRect/>
        </a:stretch>
      </xdr:blipFill>
      <xdr:spPr>
        <a:xfrm>
          <a:off x="3697431" y="1275672"/>
          <a:ext cx="1887682" cy="646828"/>
        </a:xfrm>
        <a:prstGeom prst="rect">
          <a:avLst/>
        </a:prstGeom>
      </xdr:spPr>
    </xdr:pic>
    <xdr:clientData/>
  </xdr:twoCellAnchor>
  <xdr:twoCellAnchor editAs="oneCell">
    <xdr:from>
      <xdr:col>3</xdr:col>
      <xdr:colOff>112569</xdr:colOff>
      <xdr:row>23</xdr:row>
      <xdr:rowOff>25976</xdr:rowOff>
    </xdr:from>
    <xdr:to>
      <xdr:col>19</xdr:col>
      <xdr:colOff>97297</xdr:colOff>
      <xdr:row>25</xdr:row>
      <xdr:rowOff>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28B9F8AF-ECB1-4146-BE8D-851561CF16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t="22104" b="37038"/>
        <a:stretch>
          <a:fillRect/>
        </a:stretch>
      </xdr:blipFill>
      <xdr:spPr>
        <a:xfrm>
          <a:off x="554183" y="5342658"/>
          <a:ext cx="2340000" cy="355024"/>
        </a:xfrm>
        <a:prstGeom prst="rect">
          <a:avLst/>
        </a:prstGeom>
      </xdr:spPr>
    </xdr:pic>
    <xdr:clientData/>
  </xdr:twoCellAnchor>
  <xdr:twoCellAnchor editAs="oneCell">
    <xdr:from>
      <xdr:col>3</xdr:col>
      <xdr:colOff>86594</xdr:colOff>
      <xdr:row>18</xdr:row>
      <xdr:rowOff>173183</xdr:rowOff>
    </xdr:from>
    <xdr:to>
      <xdr:col>20</xdr:col>
      <xdr:colOff>5938</xdr:colOff>
      <xdr:row>21</xdr:row>
      <xdr:rowOff>8659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B0E4C5E3-724E-44DF-A05F-92559CEF7C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t="17300" b="36492"/>
        <a:stretch>
          <a:fillRect/>
        </a:stretch>
      </xdr:blipFill>
      <xdr:spPr>
        <a:xfrm>
          <a:off x="528208" y="4537365"/>
          <a:ext cx="2421821" cy="406976"/>
        </a:xfrm>
        <a:prstGeom prst="rect">
          <a:avLst/>
        </a:prstGeom>
      </xdr:spPr>
    </xdr:pic>
    <xdr:clientData/>
  </xdr:twoCellAnchor>
  <xdr:twoCellAnchor editAs="oneCell">
    <xdr:from>
      <xdr:col>0</xdr:col>
      <xdr:colOff>129889</xdr:colOff>
      <xdr:row>14</xdr:row>
      <xdr:rowOff>173183</xdr:rowOff>
    </xdr:from>
    <xdr:to>
      <xdr:col>22</xdr:col>
      <xdr:colOff>37241</xdr:colOff>
      <xdr:row>17</xdr:row>
      <xdr:rowOff>43295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EE78726A-8197-4512-B0B9-8681F5568D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t="16749" b="32265"/>
        <a:stretch>
          <a:fillRect/>
        </a:stretch>
      </xdr:blipFill>
      <xdr:spPr>
        <a:xfrm>
          <a:off x="129889" y="3775365"/>
          <a:ext cx="3145852" cy="441612"/>
        </a:xfrm>
        <a:prstGeom prst="rect">
          <a:avLst/>
        </a:prstGeom>
      </xdr:spPr>
    </xdr:pic>
    <xdr:clientData/>
  </xdr:twoCellAnchor>
  <xdr:twoCellAnchor editAs="oneCell">
    <xdr:from>
      <xdr:col>3</xdr:col>
      <xdr:colOff>103908</xdr:colOff>
      <xdr:row>10</xdr:row>
      <xdr:rowOff>164522</xdr:rowOff>
    </xdr:from>
    <xdr:to>
      <xdr:col>19</xdr:col>
      <xdr:colOff>96112</xdr:colOff>
      <xdr:row>13</xdr:row>
      <xdr:rowOff>25977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16420E0C-9D8B-4F54-B367-D4071938A9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t="16284" b="33029"/>
        <a:stretch>
          <a:fillRect/>
        </a:stretch>
      </xdr:blipFill>
      <xdr:spPr>
        <a:xfrm>
          <a:off x="545522" y="3004704"/>
          <a:ext cx="2347476" cy="432955"/>
        </a:xfrm>
        <a:prstGeom prst="rect">
          <a:avLst/>
        </a:prstGeom>
      </xdr:spPr>
    </xdr:pic>
    <xdr:clientData/>
  </xdr:twoCellAnchor>
  <xdr:twoCellAnchor editAs="oneCell">
    <xdr:from>
      <xdr:col>22</xdr:col>
      <xdr:colOff>90613</xdr:colOff>
      <xdr:row>14</xdr:row>
      <xdr:rowOff>112566</xdr:rowOff>
    </xdr:from>
    <xdr:to>
      <xdr:col>40</xdr:col>
      <xdr:colOff>63791</xdr:colOff>
      <xdr:row>19</xdr:row>
      <xdr:rowOff>24066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F4902965-050D-4863-84DB-ACA35D420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rcRect t="178" b="178"/>
        <a:stretch/>
      </xdr:blipFill>
      <xdr:spPr>
        <a:xfrm>
          <a:off x="3329113" y="3714748"/>
          <a:ext cx="2622860" cy="864000"/>
        </a:xfrm>
        <a:prstGeom prst="rect">
          <a:avLst/>
        </a:prstGeom>
      </xdr:spPr>
    </xdr:pic>
    <xdr:clientData/>
  </xdr:twoCellAnchor>
  <xdr:twoCellAnchor editAs="oneCell">
    <xdr:from>
      <xdr:col>24</xdr:col>
      <xdr:colOff>64632</xdr:colOff>
      <xdr:row>10</xdr:row>
      <xdr:rowOff>103909</xdr:rowOff>
    </xdr:from>
    <xdr:to>
      <xdr:col>38</xdr:col>
      <xdr:colOff>89291</xdr:colOff>
      <xdr:row>15</xdr:row>
      <xdr:rowOff>15409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51BCDBB5-36F5-48DB-BBD1-C01819447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 l="4195" r="4195"/>
        <a:stretch/>
      </xdr:blipFill>
      <xdr:spPr>
        <a:xfrm>
          <a:off x="3597541" y="2944091"/>
          <a:ext cx="2085523" cy="864000"/>
        </a:xfrm>
        <a:prstGeom prst="rect">
          <a:avLst/>
        </a:prstGeom>
      </xdr:spPr>
    </xdr:pic>
    <xdr:clientData/>
  </xdr:twoCellAnchor>
  <xdr:twoCellAnchor editAs="oneCell">
    <xdr:from>
      <xdr:col>44</xdr:col>
      <xdr:colOff>103908</xdr:colOff>
      <xdr:row>21</xdr:row>
      <xdr:rowOff>60612</xdr:rowOff>
    </xdr:from>
    <xdr:to>
      <xdr:col>59</xdr:col>
      <xdr:colOff>40284</xdr:colOff>
      <xdr:row>26</xdr:row>
      <xdr:rowOff>8112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2AB54CA4-7871-40E0-B523-553A26A4AF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rcRect t="5120" b="5120"/>
        <a:stretch/>
      </xdr:blipFill>
      <xdr:spPr>
        <a:xfrm>
          <a:off x="6580908" y="4996294"/>
          <a:ext cx="2144444" cy="900000"/>
        </a:xfrm>
        <a:prstGeom prst="rect">
          <a:avLst/>
        </a:prstGeom>
      </xdr:spPr>
    </xdr:pic>
    <xdr:clientData/>
  </xdr:twoCellAnchor>
  <xdr:twoCellAnchor editAs="oneCell">
    <xdr:from>
      <xdr:col>45</xdr:col>
      <xdr:colOff>69272</xdr:colOff>
      <xdr:row>9</xdr:row>
      <xdr:rowOff>112568</xdr:rowOff>
    </xdr:from>
    <xdr:to>
      <xdr:col>58</xdr:col>
      <xdr:colOff>87237</xdr:colOff>
      <xdr:row>12</xdr:row>
      <xdr:rowOff>153068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581A940B-58A0-4299-8D38-5D10A9D092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/>
        <a:srcRect l="14386" t="26175" r="14737" b="31584"/>
        <a:stretch>
          <a:fillRect/>
        </a:stretch>
      </xdr:blipFill>
      <xdr:spPr>
        <a:xfrm>
          <a:off x="6693477" y="2762250"/>
          <a:ext cx="1931624" cy="612000"/>
        </a:xfrm>
        <a:prstGeom prst="rect">
          <a:avLst/>
        </a:prstGeom>
      </xdr:spPr>
    </xdr:pic>
    <xdr:clientData/>
  </xdr:twoCellAnchor>
  <xdr:twoCellAnchor editAs="oneCell">
    <xdr:from>
      <xdr:col>3</xdr:col>
      <xdr:colOff>43296</xdr:colOff>
      <xdr:row>0</xdr:row>
      <xdr:rowOff>103908</xdr:rowOff>
    </xdr:from>
    <xdr:to>
      <xdr:col>54</xdr:col>
      <xdr:colOff>121713</xdr:colOff>
      <xdr:row>0</xdr:row>
      <xdr:rowOff>1026942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0948BA11-DC85-4888-9309-0266DE9606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t="22801" b="32997"/>
        <a:stretch>
          <a:fillRect/>
        </a:stretch>
      </xdr:blipFill>
      <xdr:spPr>
        <a:xfrm>
          <a:off x="484910" y="103908"/>
          <a:ext cx="7585848" cy="923034"/>
        </a:xfrm>
        <a:prstGeom prst="rect">
          <a:avLst/>
        </a:prstGeom>
      </xdr:spPr>
    </xdr:pic>
    <xdr:clientData/>
  </xdr:twoCellAnchor>
  <xdr:twoCellAnchor editAs="oneCell">
    <xdr:from>
      <xdr:col>41</xdr:col>
      <xdr:colOff>129888</xdr:colOff>
      <xdr:row>15</xdr:row>
      <xdr:rowOff>95250</xdr:rowOff>
    </xdr:from>
    <xdr:to>
      <xdr:col>62</xdr:col>
      <xdr:colOff>38597</xdr:colOff>
      <xdr:row>20</xdr:row>
      <xdr:rowOff>42750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E28A61DC-0B0F-405C-9392-6F756132F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rcRect t="2376" b="2376"/>
        <a:stretch/>
      </xdr:blipFill>
      <xdr:spPr>
        <a:xfrm>
          <a:off x="6165274" y="3887932"/>
          <a:ext cx="3000005" cy="900000"/>
        </a:xfrm>
        <a:prstGeom prst="rect">
          <a:avLst/>
        </a:prstGeom>
      </xdr:spPr>
    </xdr:pic>
    <xdr:clientData/>
  </xdr:twoCellAnchor>
  <xdr:twoCellAnchor editAs="oneCell">
    <xdr:from>
      <xdr:col>54</xdr:col>
      <xdr:colOff>5191</xdr:colOff>
      <xdr:row>0</xdr:row>
      <xdr:rowOff>106216</xdr:rowOff>
    </xdr:from>
    <xdr:to>
      <xdr:col>60</xdr:col>
      <xdr:colOff>128809</xdr:colOff>
      <xdr:row>0</xdr:row>
      <xdr:rowOff>998544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49CD1887-BB81-47F6-9DE0-A8645E266F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lum bright="70000" contrast="-70000"/>
        </a:blip>
        <a:stretch>
          <a:fillRect/>
        </a:stretch>
      </xdr:blipFill>
      <xdr:spPr>
        <a:xfrm>
          <a:off x="7720441" y="106216"/>
          <a:ext cx="980868" cy="892328"/>
        </a:xfrm>
        <a:prstGeom prst="rect">
          <a:avLst/>
        </a:prstGeom>
      </xdr:spPr>
    </xdr:pic>
    <xdr:clientData/>
  </xdr:twoCellAnchor>
  <xdr:twoCellAnchor>
    <xdr:from>
      <xdr:col>0</xdr:col>
      <xdr:colOff>138544</xdr:colOff>
      <xdr:row>8</xdr:row>
      <xdr:rowOff>0</xdr:rowOff>
    </xdr:from>
    <xdr:to>
      <xdr:col>62</xdr:col>
      <xdr:colOff>11862</xdr:colOff>
      <xdr:row>8</xdr:row>
      <xdr:rowOff>0</xdr:rowOff>
    </xdr:to>
    <xdr:cxnSp macro="">
      <xdr:nvCxnSpPr>
        <xdr:cNvPr id="18" name="Conector reto 17">
          <a:extLst>
            <a:ext uri="{FF2B5EF4-FFF2-40B4-BE49-F238E27FC236}">
              <a16:creationId xmlns:a16="http://schemas.microsoft.com/office/drawing/2014/main" id="{E2F705D3-2426-4E34-AB3A-61E91D3FA461}"/>
            </a:ext>
          </a:extLst>
        </xdr:cNvPr>
        <xdr:cNvCxnSpPr/>
      </xdr:nvCxnSpPr>
      <xdr:spPr>
        <a:xfrm>
          <a:off x="138544" y="2457450"/>
          <a:ext cx="8731568" cy="0"/>
        </a:xfrm>
        <a:prstGeom prst="line">
          <a:avLst/>
        </a:prstGeom>
        <a:ln w="25400" cap="rnd">
          <a:solidFill>
            <a:srgbClr val="008AC9"/>
          </a:solidFill>
          <a:round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25</xdr:row>
      <xdr:rowOff>165100</xdr:rowOff>
    </xdr:from>
    <xdr:to>
      <xdr:col>40</xdr:col>
      <xdr:colOff>107950</xdr:colOff>
      <xdr:row>27</xdr:row>
      <xdr:rowOff>106329</xdr:rowOff>
    </xdr:to>
    <xdr:sp macro="" textlink="">
      <xdr:nvSpPr>
        <xdr:cNvPr id="22" name="Retângulo: Cantos Arredondados 21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B54B7E40-E775-4B74-8629-A2184832E291}"/>
            </a:ext>
          </a:extLst>
        </xdr:cNvPr>
        <xdr:cNvSpPr/>
      </xdr:nvSpPr>
      <xdr:spPr>
        <a:xfrm>
          <a:off x="3143250" y="5861050"/>
          <a:ext cx="2679700" cy="322229"/>
        </a:xfrm>
        <a:prstGeom prst="roundRect">
          <a:avLst>
            <a:gd name="adj" fmla="val 5693"/>
          </a:avLst>
        </a:prstGeom>
        <a:solidFill>
          <a:schemeClr val="bg1"/>
        </a:solidFill>
        <a:ln>
          <a:solidFill>
            <a:srgbClr val="008AC9"/>
          </a:solidFill>
        </a:ln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180000" rIns="180000" rtlCol="0" anchor="ctr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pt-BR" sz="650" b="0">
              <a:solidFill>
                <a:srgbClr val="008AC9"/>
              </a:solidFill>
              <a:latin typeface="+mn-lt"/>
            </a:rPr>
            <a:t>Machen Sie ein Foto, auf dem Sie dieses Arbeitsblatt im Feld oder in Ihrem Labor verwenden, und markieren Sie </a:t>
          </a:r>
          <a:r>
            <a:rPr lang="pt-BR" sz="650" b="1">
              <a:solidFill>
                <a:srgbClr val="008AC9"/>
              </a:solidFill>
              <a:latin typeface="+mn-lt"/>
            </a:rPr>
            <a:t>@minitubeinternational!</a:t>
          </a:r>
          <a:endParaRPr lang="pt-BR" sz="650" b="1" baseline="0">
            <a:solidFill>
              <a:srgbClr val="008AC9"/>
            </a:solidFill>
            <a:latin typeface="+mn-lt"/>
          </a:endParaRPr>
        </a:p>
      </xdr:txBody>
    </xdr:sp>
    <xdr:clientData/>
  </xdr:twoCellAnchor>
  <xdr:twoCellAnchor editAs="oneCell">
    <xdr:from>
      <xdr:col>39</xdr:col>
      <xdr:colOff>112569</xdr:colOff>
      <xdr:row>25</xdr:row>
      <xdr:rowOff>0</xdr:rowOff>
    </xdr:from>
    <xdr:to>
      <xdr:col>42</xdr:col>
      <xdr:colOff>138546</xdr:colOff>
      <xdr:row>27</xdr:row>
      <xdr:rowOff>159808</xdr:rowOff>
    </xdr:to>
    <xdr:pic>
      <xdr:nvPicPr>
        <xdr:cNvPr id="23" name="Imagem 22">
          <a:extLst>
            <a:ext uri="{FF2B5EF4-FFF2-40B4-BE49-F238E27FC236}">
              <a16:creationId xmlns:a16="http://schemas.microsoft.com/office/drawing/2014/main" id="{497BE036-5464-4727-AACD-3848CC18C9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684694" y="5695950"/>
          <a:ext cx="454602" cy="540808"/>
        </a:xfrm>
        <a:prstGeom prst="rect">
          <a:avLst/>
        </a:prstGeom>
      </xdr:spPr>
    </xdr:pic>
    <xdr:clientData/>
  </xdr:twoCellAnchor>
  <xdr:twoCellAnchor editAs="oneCell">
    <xdr:from>
      <xdr:col>22</xdr:col>
      <xdr:colOff>43627</xdr:colOff>
      <xdr:row>17</xdr:row>
      <xdr:rowOff>54749</xdr:rowOff>
    </xdr:from>
    <xdr:to>
      <xdr:col>26</xdr:col>
      <xdr:colOff>123505</xdr:colOff>
      <xdr:row>20</xdr:row>
      <xdr:rowOff>163409</xdr:rowOff>
    </xdr:to>
    <xdr:pic>
      <xdr:nvPicPr>
        <xdr:cNvPr id="24" name="Imagem 23">
          <a:extLst>
            <a:ext uri="{FF2B5EF4-FFF2-40B4-BE49-F238E27FC236}">
              <a16:creationId xmlns:a16="http://schemas.microsoft.com/office/drawing/2014/main" id="{61EBC356-3EAF-4085-AE58-7238096BF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3847976">
          <a:off x="3172486" y="4241090"/>
          <a:ext cx="680160" cy="651378"/>
        </a:xfrm>
        <a:prstGeom prst="rect">
          <a:avLst/>
        </a:prstGeom>
      </xdr:spPr>
    </xdr:pic>
    <xdr:clientData/>
  </xdr:twoCellAnchor>
  <xdr:twoCellAnchor editAs="oneCell">
    <xdr:from>
      <xdr:col>37</xdr:col>
      <xdr:colOff>43553</xdr:colOff>
      <xdr:row>14</xdr:row>
      <xdr:rowOff>18789</xdr:rowOff>
    </xdr:from>
    <xdr:to>
      <xdr:col>40</xdr:col>
      <xdr:colOff>36109</xdr:colOff>
      <xdr:row>16</xdr:row>
      <xdr:rowOff>79402</xdr:rowOff>
    </xdr:to>
    <xdr:pic>
      <xdr:nvPicPr>
        <xdr:cNvPr id="25" name="Imagem 24">
          <a:extLst>
            <a:ext uri="{FF2B5EF4-FFF2-40B4-BE49-F238E27FC236}">
              <a16:creationId xmlns:a16="http://schemas.microsoft.com/office/drawing/2014/main" id="{89E1DF73-DA48-4EB5-A5FF-DF9881FC2B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4425128">
          <a:off x="5319712" y="3629455"/>
          <a:ext cx="441613" cy="421181"/>
        </a:xfrm>
        <a:prstGeom prst="rect">
          <a:avLst/>
        </a:prstGeom>
      </xdr:spPr>
    </xdr:pic>
    <xdr:clientData/>
  </xdr:twoCellAnchor>
  <xdr:twoCellAnchor editAs="oneCell">
    <xdr:from>
      <xdr:col>22</xdr:col>
      <xdr:colOff>52714</xdr:colOff>
      <xdr:row>11</xdr:row>
      <xdr:rowOff>31719</xdr:rowOff>
    </xdr:from>
    <xdr:to>
      <xdr:col>25</xdr:col>
      <xdr:colOff>1118</xdr:colOff>
      <xdr:row>13</xdr:row>
      <xdr:rowOff>29906</xdr:rowOff>
    </xdr:to>
    <xdr:pic>
      <xdr:nvPicPr>
        <xdr:cNvPr id="26" name="Imagem 25">
          <a:extLst>
            <a:ext uri="{FF2B5EF4-FFF2-40B4-BE49-F238E27FC236}">
              <a16:creationId xmlns:a16="http://schemas.microsoft.com/office/drawing/2014/main" id="{9A51A0F3-C00C-4337-8E98-F6C66B092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1679076">
          <a:off x="3195964" y="3060669"/>
          <a:ext cx="377029" cy="379187"/>
        </a:xfrm>
        <a:prstGeom prst="rect">
          <a:avLst/>
        </a:prstGeom>
      </xdr:spPr>
    </xdr:pic>
    <xdr:clientData/>
  </xdr:twoCellAnchor>
  <xdr:twoCellAnchor editAs="oneCell">
    <xdr:from>
      <xdr:col>21</xdr:col>
      <xdr:colOff>60614</xdr:colOff>
      <xdr:row>26</xdr:row>
      <xdr:rowOff>147205</xdr:rowOff>
    </xdr:from>
    <xdr:to>
      <xdr:col>22</xdr:col>
      <xdr:colOff>129409</xdr:colOff>
      <xdr:row>27</xdr:row>
      <xdr:rowOff>172705</xdr:rowOff>
    </xdr:to>
    <xdr:pic>
      <xdr:nvPicPr>
        <xdr:cNvPr id="27" name="Imagem 26">
          <a:extLst>
            <a:ext uri="{FF2B5EF4-FFF2-40B4-BE49-F238E27FC236}">
              <a16:creationId xmlns:a16="http://schemas.microsoft.com/office/drawing/2014/main" id="{A92E2526-2744-4E15-92AA-3E4B78C73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060989" y="6033655"/>
          <a:ext cx="211670" cy="216000"/>
        </a:xfrm>
        <a:prstGeom prst="rect">
          <a:avLst/>
        </a:prstGeom>
      </xdr:spPr>
    </xdr:pic>
    <xdr:clientData/>
  </xdr:twoCellAnchor>
  <xdr:twoCellAnchor editAs="absolute">
    <xdr:from>
      <xdr:col>34</xdr:col>
      <xdr:colOff>121228</xdr:colOff>
      <xdr:row>22</xdr:row>
      <xdr:rowOff>95250</xdr:rowOff>
    </xdr:from>
    <xdr:to>
      <xdr:col>40</xdr:col>
      <xdr:colOff>30001</xdr:colOff>
      <xdr:row>23</xdr:row>
      <xdr:rowOff>120750</xdr:rowOff>
    </xdr:to>
    <xdr:sp macro="" textlink="">
      <xdr:nvSpPr>
        <xdr:cNvPr id="31" name="Retângulo: Cantos Arredondados 30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39CE8C56-A409-4B97-8DB1-2F88C5BE7603}"/>
            </a:ext>
          </a:extLst>
        </xdr:cNvPr>
        <xdr:cNvSpPr/>
      </xdr:nvSpPr>
      <xdr:spPr>
        <a:xfrm>
          <a:off x="5126183" y="5221432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/>
        <a:lstStyle/>
        <a:p>
          <a:pPr algn="ctr"/>
          <a:r>
            <a:rPr lang="pt-BR" altLang="ja-JP" sz="900" b="1"/>
            <a:t>Englisch</a:t>
          </a:r>
          <a:endParaRPr lang="pt-BR" sz="900" b="1"/>
        </a:p>
      </xdr:txBody>
    </xdr:sp>
    <xdr:clientData/>
  </xdr:twoCellAnchor>
  <xdr:twoCellAnchor editAs="absolute">
    <xdr:from>
      <xdr:col>22</xdr:col>
      <xdr:colOff>25978</xdr:colOff>
      <xdr:row>22</xdr:row>
      <xdr:rowOff>95250</xdr:rowOff>
    </xdr:from>
    <xdr:to>
      <xdr:col>27</xdr:col>
      <xdr:colOff>81955</xdr:colOff>
      <xdr:row>23</xdr:row>
      <xdr:rowOff>120750</xdr:rowOff>
    </xdr:to>
    <xdr:sp macro="" textlink="">
      <xdr:nvSpPr>
        <xdr:cNvPr id="32" name="Retângulo: Cantos Arredondados 31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AE8CDC34-35F3-4A58-A58B-46FE113439E5}"/>
            </a:ext>
          </a:extLst>
        </xdr:cNvPr>
        <xdr:cNvSpPr/>
      </xdr:nvSpPr>
      <xdr:spPr>
        <a:xfrm>
          <a:off x="3264478" y="5221432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/>
        <a:lstStyle/>
        <a:p>
          <a:pPr algn="ctr"/>
          <a:r>
            <a:rPr lang="pt-BR" altLang="ja-JP" sz="900" b="1"/>
            <a:t>Portugisisch</a:t>
          </a:r>
          <a:endParaRPr lang="pt-BR" sz="900" b="1"/>
        </a:p>
      </xdr:txBody>
    </xdr:sp>
    <xdr:clientData/>
  </xdr:twoCellAnchor>
  <xdr:twoCellAnchor editAs="absolute">
    <xdr:from>
      <xdr:col>28</xdr:col>
      <xdr:colOff>73603</xdr:colOff>
      <xdr:row>22</xdr:row>
      <xdr:rowOff>95250</xdr:rowOff>
    </xdr:from>
    <xdr:to>
      <xdr:col>33</xdr:col>
      <xdr:colOff>129580</xdr:colOff>
      <xdr:row>23</xdr:row>
      <xdr:rowOff>120750</xdr:rowOff>
    </xdr:to>
    <xdr:sp macro="" textlink="">
      <xdr:nvSpPr>
        <xdr:cNvPr id="33" name="Retângulo: Cantos Arredondados 32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E0AF02CB-F280-4245-A773-4220704195E1}"/>
            </a:ext>
          </a:extLst>
        </xdr:cNvPr>
        <xdr:cNvSpPr/>
      </xdr:nvSpPr>
      <xdr:spPr>
        <a:xfrm>
          <a:off x="4195330" y="5221432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altLang="ja-JP" sz="900" b="1"/>
            <a:t>Spanisch</a:t>
          </a:r>
          <a:endParaRPr lang="pt-BR" sz="900" b="1"/>
        </a:p>
      </xdr:txBody>
    </xdr:sp>
    <xdr:clientData/>
  </xdr:twoCellAnchor>
  <xdr:twoCellAnchor editAs="absolute">
    <xdr:from>
      <xdr:col>31</xdr:col>
      <xdr:colOff>97415</xdr:colOff>
      <xdr:row>24</xdr:row>
      <xdr:rowOff>22513</xdr:rowOff>
    </xdr:from>
    <xdr:to>
      <xdr:col>37</xdr:col>
      <xdr:colOff>6188</xdr:colOff>
      <xdr:row>25</xdr:row>
      <xdr:rowOff>48013</xdr:rowOff>
    </xdr:to>
    <xdr:sp macro="" textlink="">
      <xdr:nvSpPr>
        <xdr:cNvPr id="34" name="Retângulo: Cantos Arredondados 33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488182F-9514-4820-A2C9-F26702888A13}"/>
            </a:ext>
          </a:extLst>
        </xdr:cNvPr>
        <xdr:cNvSpPr/>
      </xdr:nvSpPr>
      <xdr:spPr>
        <a:xfrm>
          <a:off x="4660756" y="5529695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altLang="ja-JP" sz="900" b="1"/>
            <a:t>Chinesisch</a:t>
          </a:r>
          <a:endParaRPr lang="pt-BR" sz="900" b="1"/>
        </a:p>
      </xdr:txBody>
    </xdr:sp>
    <xdr:clientData/>
  </xdr:twoCellAnchor>
  <xdr:twoCellAnchor editAs="absolute">
    <xdr:from>
      <xdr:col>25</xdr:col>
      <xdr:colOff>49790</xdr:colOff>
      <xdr:row>24</xdr:row>
      <xdr:rowOff>22513</xdr:rowOff>
    </xdr:from>
    <xdr:to>
      <xdr:col>30</xdr:col>
      <xdr:colOff>105768</xdr:colOff>
      <xdr:row>25</xdr:row>
      <xdr:rowOff>48013</xdr:rowOff>
    </xdr:to>
    <xdr:sp macro="" textlink="">
      <xdr:nvSpPr>
        <xdr:cNvPr id="35" name="Retângulo: Cantos Arredondados 34">
          <a:extLst>
            <a:ext uri="{FF2B5EF4-FFF2-40B4-BE49-F238E27FC236}">
              <a16:creationId xmlns:a16="http://schemas.microsoft.com/office/drawing/2014/main" id="{47489F95-7844-4642-8D72-CE1175252AC7}"/>
            </a:ext>
          </a:extLst>
        </xdr:cNvPr>
        <xdr:cNvSpPr/>
      </xdr:nvSpPr>
      <xdr:spPr>
        <a:xfrm>
          <a:off x="3729904" y="5529695"/>
          <a:ext cx="792000" cy="216000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/>
        <a:lstStyle/>
        <a:p>
          <a:pPr algn="ctr"/>
          <a:r>
            <a:rPr lang="pt-BR" altLang="ja-JP" sz="900" b="1"/>
            <a:t>Deutsch</a:t>
          </a:r>
          <a:endParaRPr lang="pt-BR" sz="9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34</xdr:col>
      <xdr:colOff>120650</xdr:colOff>
      <xdr:row>22</xdr:row>
      <xdr:rowOff>93520</xdr:rowOff>
    </xdr:from>
    <xdr:to>
      <xdr:col>40</xdr:col>
      <xdr:colOff>29423</xdr:colOff>
      <xdr:row>23</xdr:row>
      <xdr:rowOff>119020</xdr:rowOff>
    </xdr:to>
    <xdr:sp macro="" textlink="">
      <xdr:nvSpPr>
        <xdr:cNvPr id="32" name="Retângulo: Cantos Arredondado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37FEA9-FDD5-485F-8770-9E437D15B794}"/>
            </a:ext>
          </a:extLst>
        </xdr:cNvPr>
        <xdr:cNvSpPr/>
      </xdr:nvSpPr>
      <xdr:spPr>
        <a:xfrm>
          <a:off x="5125605" y="5219702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/>
        <a:lstStyle/>
        <a:p>
          <a:pPr algn="ctr"/>
          <a:r>
            <a:rPr lang="ja-JP" altLang="pt-BR" sz="900" b="1"/>
            <a:t>英语</a:t>
          </a:r>
          <a:endParaRPr lang="pt-BR" sz="900" b="1"/>
        </a:p>
      </xdr:txBody>
    </xdr:sp>
    <xdr:clientData/>
  </xdr:twoCellAnchor>
  <xdr:twoCellAnchor editAs="oneCell">
    <xdr:from>
      <xdr:col>28</xdr:col>
      <xdr:colOff>86590</xdr:colOff>
      <xdr:row>20</xdr:row>
      <xdr:rowOff>17317</xdr:rowOff>
    </xdr:from>
    <xdr:to>
      <xdr:col>33</xdr:col>
      <xdr:colOff>121228</xdr:colOff>
      <xdr:row>22</xdr:row>
      <xdr:rowOff>132966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C2394E1-B4BE-4D90-B583-52801522B6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8368" t="21856" r="20408" b="29934"/>
        <a:stretch>
          <a:fillRect/>
        </a:stretch>
      </xdr:blipFill>
      <xdr:spPr>
        <a:xfrm>
          <a:off x="4208317" y="4762499"/>
          <a:ext cx="770661" cy="496649"/>
        </a:xfrm>
        <a:prstGeom prst="rect">
          <a:avLst/>
        </a:prstGeom>
      </xdr:spPr>
    </xdr:pic>
    <xdr:clientData/>
  </xdr:twoCellAnchor>
  <xdr:twoCellAnchor editAs="oneCell">
    <xdr:from>
      <xdr:col>13</xdr:col>
      <xdr:colOff>141990</xdr:colOff>
      <xdr:row>8</xdr:row>
      <xdr:rowOff>51954</xdr:rowOff>
    </xdr:from>
    <xdr:to>
      <xdr:col>28</xdr:col>
      <xdr:colOff>144131</xdr:colOff>
      <xdr:row>12</xdr:row>
      <xdr:rowOff>8659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BCFF253-5F4C-4834-9145-BF249223B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 t="23015" b="23015"/>
        <a:stretch/>
      </xdr:blipFill>
      <xdr:spPr>
        <a:xfrm>
          <a:off x="2055649" y="2511136"/>
          <a:ext cx="2210209" cy="718705"/>
        </a:xfrm>
        <a:prstGeom prst="rect">
          <a:avLst/>
        </a:prstGeom>
      </xdr:spPr>
    </xdr:pic>
    <xdr:clientData/>
  </xdr:twoCellAnchor>
  <xdr:twoCellAnchor editAs="oneCell">
    <xdr:from>
      <xdr:col>5</xdr:col>
      <xdr:colOff>30930</xdr:colOff>
      <xdr:row>2</xdr:row>
      <xdr:rowOff>60932</xdr:rowOff>
    </xdr:from>
    <xdr:to>
      <xdr:col>18</xdr:col>
      <xdr:colOff>0</xdr:colOff>
      <xdr:row>4</xdr:row>
      <xdr:rowOff>173182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F44C139-4E79-4510-95C8-7892849E6B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23522" b="30044"/>
        <a:stretch>
          <a:fillRect/>
        </a:stretch>
      </xdr:blipFill>
      <xdr:spPr>
        <a:xfrm>
          <a:off x="766953" y="1377114"/>
          <a:ext cx="1882729" cy="493250"/>
        </a:xfrm>
        <a:prstGeom prst="rect">
          <a:avLst/>
        </a:prstGeom>
      </xdr:spPr>
    </xdr:pic>
    <xdr:clientData/>
  </xdr:twoCellAnchor>
  <xdr:twoCellAnchor editAs="oneCell">
    <xdr:from>
      <xdr:col>44</xdr:col>
      <xdr:colOff>69273</xdr:colOff>
      <xdr:row>2</xdr:row>
      <xdr:rowOff>51956</xdr:rowOff>
    </xdr:from>
    <xdr:to>
      <xdr:col>59</xdr:col>
      <xdr:colOff>108237</xdr:colOff>
      <xdr:row>4</xdr:row>
      <xdr:rowOff>147204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D425160-0612-4709-ACDD-F9B6223471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t="22141" b="31844"/>
        <a:stretch>
          <a:fillRect/>
        </a:stretch>
      </xdr:blipFill>
      <xdr:spPr>
        <a:xfrm>
          <a:off x="6546273" y="1368138"/>
          <a:ext cx="2247032" cy="476248"/>
        </a:xfrm>
        <a:prstGeom prst="rect">
          <a:avLst/>
        </a:prstGeom>
      </xdr:spPr>
    </xdr:pic>
    <xdr:clientData/>
  </xdr:twoCellAnchor>
  <xdr:twoCellAnchor editAs="oneCell">
    <xdr:from>
      <xdr:col>21</xdr:col>
      <xdr:colOff>99054</xdr:colOff>
      <xdr:row>1</xdr:row>
      <xdr:rowOff>17317</xdr:rowOff>
    </xdr:from>
    <xdr:to>
      <xdr:col>41</xdr:col>
      <xdr:colOff>97672</xdr:colOff>
      <xdr:row>4</xdr:row>
      <xdr:rowOff>181841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74509A48-B3E8-4439-BC62-545484A0C4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t="2245" b="28956"/>
        <a:stretch>
          <a:fillRect/>
        </a:stretch>
      </xdr:blipFill>
      <xdr:spPr>
        <a:xfrm>
          <a:off x="3190349" y="1142999"/>
          <a:ext cx="2942709" cy="736024"/>
        </a:xfrm>
        <a:prstGeom prst="rect">
          <a:avLst/>
        </a:prstGeom>
      </xdr:spPr>
    </xdr:pic>
    <xdr:clientData/>
  </xdr:twoCellAnchor>
  <xdr:twoCellAnchor editAs="oneCell">
    <xdr:from>
      <xdr:col>4</xdr:col>
      <xdr:colOff>86590</xdr:colOff>
      <xdr:row>23</xdr:row>
      <xdr:rowOff>60616</xdr:rowOff>
    </xdr:from>
    <xdr:to>
      <xdr:col>18</xdr:col>
      <xdr:colOff>77726</xdr:colOff>
      <xdr:row>25</xdr:row>
      <xdr:rowOff>8660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0844BE1-B4F7-44C1-A837-952B761B1C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t="22756" b="35069"/>
        <a:stretch>
          <a:fillRect/>
        </a:stretch>
      </xdr:blipFill>
      <xdr:spPr>
        <a:xfrm>
          <a:off x="675408" y="5377298"/>
          <a:ext cx="2052000" cy="329044"/>
        </a:xfrm>
        <a:prstGeom prst="rect">
          <a:avLst/>
        </a:prstGeom>
      </xdr:spPr>
    </xdr:pic>
    <xdr:clientData/>
  </xdr:twoCellAnchor>
  <xdr:twoCellAnchor editAs="oneCell">
    <xdr:from>
      <xdr:col>6</xdr:col>
      <xdr:colOff>25977</xdr:colOff>
      <xdr:row>19</xdr:row>
      <xdr:rowOff>86591</xdr:rowOff>
    </xdr:from>
    <xdr:to>
      <xdr:col>17</xdr:col>
      <xdr:colOff>8660</xdr:colOff>
      <xdr:row>20</xdr:row>
      <xdr:rowOff>164523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862DDE5C-62EB-4BED-A767-6EBB16C4B9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t="24816" b="39698"/>
        <a:stretch>
          <a:fillRect/>
        </a:stretch>
      </xdr:blipFill>
      <xdr:spPr>
        <a:xfrm>
          <a:off x="909204" y="4641273"/>
          <a:ext cx="1601933" cy="268432"/>
        </a:xfrm>
        <a:prstGeom prst="rect">
          <a:avLst/>
        </a:prstGeom>
      </xdr:spPr>
    </xdr:pic>
    <xdr:clientData/>
  </xdr:twoCellAnchor>
  <xdr:twoCellAnchor editAs="oneCell">
    <xdr:from>
      <xdr:col>4</xdr:col>
      <xdr:colOff>60615</xdr:colOff>
      <xdr:row>15</xdr:row>
      <xdr:rowOff>77933</xdr:rowOff>
    </xdr:from>
    <xdr:to>
      <xdr:col>18</xdr:col>
      <xdr:colOff>87751</xdr:colOff>
      <xdr:row>16</xdr:row>
      <xdr:rowOff>181841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078B7C79-2F2A-4534-9F67-F94BC2BC54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t="26725" b="37428"/>
        <a:stretch>
          <a:fillRect/>
        </a:stretch>
      </xdr:blipFill>
      <xdr:spPr>
        <a:xfrm>
          <a:off x="649433" y="3870615"/>
          <a:ext cx="2088000" cy="294408"/>
        </a:xfrm>
        <a:prstGeom prst="rect">
          <a:avLst/>
        </a:prstGeom>
      </xdr:spPr>
    </xdr:pic>
    <xdr:clientData/>
  </xdr:twoCellAnchor>
  <xdr:twoCellAnchor editAs="oneCell">
    <xdr:from>
      <xdr:col>6</xdr:col>
      <xdr:colOff>43295</xdr:colOff>
      <xdr:row>11</xdr:row>
      <xdr:rowOff>77933</xdr:rowOff>
    </xdr:from>
    <xdr:to>
      <xdr:col>17</xdr:col>
      <xdr:colOff>8659</xdr:colOff>
      <xdr:row>13</xdr:row>
      <xdr:rowOff>17319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C10EE8AC-0F09-44F3-8145-FB6B39E1AC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26332" b="34662"/>
        <a:stretch>
          <a:fillRect/>
        </a:stretch>
      </xdr:blipFill>
      <xdr:spPr>
        <a:xfrm>
          <a:off x="926522" y="3108615"/>
          <a:ext cx="1584614" cy="320386"/>
        </a:xfrm>
        <a:prstGeom prst="rect">
          <a:avLst/>
        </a:prstGeom>
      </xdr:spPr>
    </xdr:pic>
    <xdr:clientData/>
  </xdr:twoCellAnchor>
  <xdr:twoCellAnchor editAs="oneCell">
    <xdr:from>
      <xdr:col>26</xdr:col>
      <xdr:colOff>133910</xdr:colOff>
      <xdr:row>15</xdr:row>
      <xdr:rowOff>112568</xdr:rowOff>
    </xdr:from>
    <xdr:to>
      <xdr:col>36</xdr:col>
      <xdr:colOff>133909</xdr:colOff>
      <xdr:row>18</xdr:row>
      <xdr:rowOff>25977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E79DC220-7BD9-4284-B627-34CE7148AC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 t="20463" b="20463"/>
        <a:stretch/>
      </xdr:blipFill>
      <xdr:spPr>
        <a:xfrm>
          <a:off x="3961228" y="3905250"/>
          <a:ext cx="1472045" cy="484909"/>
        </a:xfrm>
        <a:prstGeom prst="rect">
          <a:avLst/>
        </a:prstGeom>
      </xdr:spPr>
    </xdr:pic>
    <xdr:clientData/>
  </xdr:twoCellAnchor>
  <xdr:twoCellAnchor editAs="oneCell">
    <xdr:from>
      <xdr:col>26</xdr:col>
      <xdr:colOff>129887</xdr:colOff>
      <xdr:row>11</xdr:row>
      <xdr:rowOff>34636</xdr:rowOff>
    </xdr:from>
    <xdr:to>
      <xdr:col>36</xdr:col>
      <xdr:colOff>125849</xdr:colOff>
      <xdr:row>14</xdr:row>
      <xdr:rowOff>71310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40B31ED4-8278-4739-AC83-7B717FB83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rcRect t="13336" b="13336"/>
        <a:stretch/>
      </xdr:blipFill>
      <xdr:spPr>
        <a:xfrm>
          <a:off x="3957205" y="3065318"/>
          <a:ext cx="1468008" cy="608174"/>
        </a:xfrm>
        <a:prstGeom prst="rect">
          <a:avLst/>
        </a:prstGeom>
      </xdr:spPr>
    </xdr:pic>
    <xdr:clientData/>
  </xdr:twoCellAnchor>
  <xdr:twoCellAnchor editAs="oneCell">
    <xdr:from>
      <xdr:col>45</xdr:col>
      <xdr:colOff>86589</xdr:colOff>
      <xdr:row>21</xdr:row>
      <xdr:rowOff>95249</xdr:rowOff>
    </xdr:from>
    <xdr:to>
      <xdr:col>58</xdr:col>
      <xdr:colOff>29825</xdr:colOff>
      <xdr:row>25</xdr:row>
      <xdr:rowOff>112568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D8E17D3A-72DD-4A82-84C3-F0E4D0B0BB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rcRect t="10253" b="10253"/>
        <a:stretch/>
      </xdr:blipFill>
      <xdr:spPr>
        <a:xfrm>
          <a:off x="6710794" y="5030931"/>
          <a:ext cx="1856895" cy="779319"/>
        </a:xfrm>
        <a:prstGeom prst="rect">
          <a:avLst/>
        </a:prstGeom>
      </xdr:spPr>
    </xdr:pic>
    <xdr:clientData/>
  </xdr:twoCellAnchor>
  <xdr:twoCellAnchor editAs="oneCell">
    <xdr:from>
      <xdr:col>43</xdr:col>
      <xdr:colOff>95250</xdr:colOff>
      <xdr:row>9</xdr:row>
      <xdr:rowOff>88261</xdr:rowOff>
    </xdr:from>
    <xdr:to>
      <xdr:col>60</xdr:col>
      <xdr:colOff>60613</xdr:colOff>
      <xdr:row>13</xdr:row>
      <xdr:rowOff>69270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278B9172-BC70-4999-9446-2FE5833C1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rcRect t="23339" b="23339"/>
        <a:stretch/>
      </xdr:blipFill>
      <xdr:spPr>
        <a:xfrm>
          <a:off x="6425045" y="2737943"/>
          <a:ext cx="2467841" cy="743009"/>
        </a:xfrm>
        <a:prstGeom prst="rect">
          <a:avLst/>
        </a:prstGeom>
      </xdr:spPr>
    </xdr:pic>
    <xdr:clientData/>
  </xdr:twoCellAnchor>
  <xdr:twoCellAnchor editAs="oneCell">
    <xdr:from>
      <xdr:col>45</xdr:col>
      <xdr:colOff>8659</xdr:colOff>
      <xdr:row>16</xdr:row>
      <xdr:rowOff>0</xdr:rowOff>
    </xdr:from>
    <xdr:to>
      <xdr:col>59</xdr:col>
      <xdr:colOff>25977</xdr:colOff>
      <xdr:row>19</xdr:row>
      <xdr:rowOff>51953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46698C20-F1A5-4CA5-95CB-9AA39B7ED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rcRect t="18285" b="18285"/>
        <a:stretch/>
      </xdr:blipFill>
      <xdr:spPr>
        <a:xfrm>
          <a:off x="6632864" y="3983182"/>
          <a:ext cx="2078181" cy="623453"/>
        </a:xfrm>
        <a:prstGeom prst="rect">
          <a:avLst/>
        </a:prstGeom>
      </xdr:spPr>
    </xdr:pic>
    <xdr:clientData/>
  </xdr:twoCellAnchor>
  <xdr:twoCellAnchor editAs="oneCell">
    <xdr:from>
      <xdr:col>54</xdr:col>
      <xdr:colOff>5191</xdr:colOff>
      <xdr:row>0</xdr:row>
      <xdr:rowOff>106216</xdr:rowOff>
    </xdr:from>
    <xdr:to>
      <xdr:col>60</xdr:col>
      <xdr:colOff>128809</xdr:colOff>
      <xdr:row>0</xdr:row>
      <xdr:rowOff>998544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FFF8C5BB-D1E3-448F-BA62-A4E69EBD5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lum bright="70000" contrast="-70000"/>
        </a:blip>
        <a:stretch>
          <a:fillRect/>
        </a:stretch>
      </xdr:blipFill>
      <xdr:spPr>
        <a:xfrm>
          <a:off x="7720441" y="106216"/>
          <a:ext cx="980868" cy="892328"/>
        </a:xfrm>
        <a:prstGeom prst="rect">
          <a:avLst/>
        </a:prstGeom>
      </xdr:spPr>
    </xdr:pic>
    <xdr:clientData/>
  </xdr:twoCellAnchor>
  <xdr:twoCellAnchor>
    <xdr:from>
      <xdr:col>0</xdr:col>
      <xdr:colOff>138544</xdr:colOff>
      <xdr:row>8</xdr:row>
      <xdr:rowOff>0</xdr:rowOff>
    </xdr:from>
    <xdr:to>
      <xdr:col>62</xdr:col>
      <xdr:colOff>11862</xdr:colOff>
      <xdr:row>8</xdr:row>
      <xdr:rowOff>0</xdr:rowOff>
    </xdr:to>
    <xdr:cxnSp macro="">
      <xdr:nvCxnSpPr>
        <xdr:cNvPr id="18" name="Conector reto 17">
          <a:extLst>
            <a:ext uri="{FF2B5EF4-FFF2-40B4-BE49-F238E27FC236}">
              <a16:creationId xmlns:a16="http://schemas.microsoft.com/office/drawing/2014/main" id="{28985569-B4F1-47DA-9DFD-7BCA9B4CA6B9}"/>
            </a:ext>
          </a:extLst>
        </xdr:cNvPr>
        <xdr:cNvCxnSpPr/>
      </xdr:nvCxnSpPr>
      <xdr:spPr>
        <a:xfrm>
          <a:off x="138544" y="2457450"/>
          <a:ext cx="8731568" cy="0"/>
        </a:xfrm>
        <a:prstGeom prst="line">
          <a:avLst/>
        </a:prstGeom>
        <a:ln w="25400" cap="rnd">
          <a:solidFill>
            <a:srgbClr val="008AC9"/>
          </a:solidFill>
          <a:round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22</xdr:col>
      <xdr:colOff>25400</xdr:colOff>
      <xdr:row>22</xdr:row>
      <xdr:rowOff>93520</xdr:rowOff>
    </xdr:from>
    <xdr:to>
      <xdr:col>27</xdr:col>
      <xdr:colOff>81377</xdr:colOff>
      <xdr:row>23</xdr:row>
      <xdr:rowOff>119020</xdr:rowOff>
    </xdr:to>
    <xdr:sp macro="" textlink="">
      <xdr:nvSpPr>
        <xdr:cNvPr id="19" name="Retângulo: Cantos Arredondados 18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6F5083F-40A7-47EA-B049-320142FAE7BF}"/>
            </a:ext>
          </a:extLst>
        </xdr:cNvPr>
        <xdr:cNvSpPr/>
      </xdr:nvSpPr>
      <xdr:spPr>
        <a:xfrm>
          <a:off x="3263900" y="5219702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/>
        <a:lstStyle/>
        <a:p>
          <a:pPr algn="ctr"/>
          <a:r>
            <a:rPr lang="ja-JP" altLang="pt-BR" sz="900" b="1"/>
            <a:t>葡萄牙语</a:t>
          </a:r>
          <a:endParaRPr lang="pt-BR" sz="900" b="1"/>
        </a:p>
      </xdr:txBody>
    </xdr:sp>
    <xdr:clientData/>
  </xdr:twoCellAnchor>
  <xdr:twoCellAnchor editAs="absolute">
    <xdr:from>
      <xdr:col>28</xdr:col>
      <xdr:colOff>73025</xdr:colOff>
      <xdr:row>22</xdr:row>
      <xdr:rowOff>93520</xdr:rowOff>
    </xdr:from>
    <xdr:to>
      <xdr:col>33</xdr:col>
      <xdr:colOff>129002</xdr:colOff>
      <xdr:row>23</xdr:row>
      <xdr:rowOff>119020</xdr:rowOff>
    </xdr:to>
    <xdr:sp macro="" textlink="">
      <xdr:nvSpPr>
        <xdr:cNvPr id="20" name="Retângulo: Cantos Arredondados 19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AFED1EF9-2497-436A-8396-9D9076F393B7}"/>
            </a:ext>
          </a:extLst>
        </xdr:cNvPr>
        <xdr:cNvSpPr/>
      </xdr:nvSpPr>
      <xdr:spPr>
        <a:xfrm>
          <a:off x="4194752" y="5219702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ja-JP" altLang="pt-BR" sz="900" b="1"/>
            <a:t>西班牙语</a:t>
          </a:r>
          <a:endParaRPr lang="pt-BR" sz="900" b="1"/>
        </a:p>
      </xdr:txBody>
    </xdr:sp>
    <xdr:clientData/>
  </xdr:twoCellAnchor>
  <xdr:twoCellAnchor editAs="absolute">
    <xdr:from>
      <xdr:col>31</xdr:col>
      <xdr:colOff>96837</xdr:colOff>
      <xdr:row>24</xdr:row>
      <xdr:rowOff>20783</xdr:rowOff>
    </xdr:from>
    <xdr:to>
      <xdr:col>37</xdr:col>
      <xdr:colOff>5610</xdr:colOff>
      <xdr:row>25</xdr:row>
      <xdr:rowOff>46283</xdr:rowOff>
    </xdr:to>
    <xdr:sp macro="" textlink="">
      <xdr:nvSpPr>
        <xdr:cNvPr id="21" name="Retângulo: Cantos Arredondados 20">
          <a:extLst>
            <a:ext uri="{FF2B5EF4-FFF2-40B4-BE49-F238E27FC236}">
              <a16:creationId xmlns:a16="http://schemas.microsoft.com/office/drawing/2014/main" id="{ADC7EDC3-BE7C-41B6-BC1E-D0CB1B94EFAF}"/>
            </a:ext>
          </a:extLst>
        </xdr:cNvPr>
        <xdr:cNvSpPr/>
      </xdr:nvSpPr>
      <xdr:spPr>
        <a:xfrm>
          <a:off x="4660178" y="5527965"/>
          <a:ext cx="792000" cy="216000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ja-JP" altLang="pt-BR" sz="900" b="1"/>
            <a:t>中国人</a:t>
          </a:r>
          <a:endParaRPr lang="pt-BR" sz="900" b="1"/>
        </a:p>
      </xdr:txBody>
    </xdr:sp>
    <xdr:clientData/>
  </xdr:twoCellAnchor>
  <xdr:twoCellAnchor>
    <xdr:from>
      <xdr:col>22</xdr:col>
      <xdr:colOff>0</xdr:colOff>
      <xdr:row>25</xdr:row>
      <xdr:rowOff>165100</xdr:rowOff>
    </xdr:from>
    <xdr:to>
      <xdr:col>40</xdr:col>
      <xdr:colOff>107950</xdr:colOff>
      <xdr:row>27</xdr:row>
      <xdr:rowOff>106329</xdr:rowOff>
    </xdr:to>
    <xdr:sp macro="" textlink="">
      <xdr:nvSpPr>
        <xdr:cNvPr id="22" name="Retângulo: Cantos Arredondados 2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805741E3-B688-4790-8286-5178FC83C34C}"/>
            </a:ext>
          </a:extLst>
        </xdr:cNvPr>
        <xdr:cNvSpPr/>
      </xdr:nvSpPr>
      <xdr:spPr>
        <a:xfrm>
          <a:off x="3238500" y="5862782"/>
          <a:ext cx="2757632" cy="322229"/>
        </a:xfrm>
        <a:prstGeom prst="roundRect">
          <a:avLst>
            <a:gd name="adj" fmla="val 5693"/>
          </a:avLst>
        </a:prstGeom>
        <a:solidFill>
          <a:schemeClr val="bg1"/>
        </a:solidFill>
        <a:ln>
          <a:solidFill>
            <a:srgbClr val="008AC9"/>
          </a:solidFill>
        </a:ln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180000" rIns="180000" rtlCol="0" anchor="ctr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ja-JP" altLang="pt-BR" sz="750" b="0">
              <a:solidFill>
                <a:srgbClr val="008AC9"/>
              </a:solidFill>
              <a:latin typeface="+mn-lt"/>
            </a:rPr>
            <a:t>在现场或实验室使用此工作表拍照，并标记</a:t>
          </a:r>
          <a:r>
            <a:rPr lang="pt-BR" sz="750" b="0">
              <a:solidFill>
                <a:srgbClr val="008AC9"/>
              </a:solidFill>
              <a:latin typeface="+mn-lt"/>
            </a:rPr>
            <a:t> </a:t>
          </a:r>
          <a:r>
            <a:rPr lang="pt-BR" sz="900" b="1" baseline="0">
              <a:solidFill>
                <a:srgbClr val="008AC9"/>
              </a:solidFill>
              <a:latin typeface="+mn-lt"/>
            </a:rPr>
            <a:t>@minitubeinternational</a:t>
          </a:r>
          <a:r>
            <a:rPr lang="pt-BR" sz="900" b="0" baseline="0">
              <a:solidFill>
                <a:srgbClr val="008AC9"/>
              </a:solidFill>
              <a:latin typeface="+mn-lt"/>
            </a:rPr>
            <a:t>!</a:t>
          </a:r>
        </a:p>
      </xdr:txBody>
    </xdr:sp>
    <xdr:clientData/>
  </xdr:twoCellAnchor>
  <xdr:twoCellAnchor editAs="oneCell">
    <xdr:from>
      <xdr:col>39</xdr:col>
      <xdr:colOff>112569</xdr:colOff>
      <xdr:row>25</xdr:row>
      <xdr:rowOff>0</xdr:rowOff>
    </xdr:from>
    <xdr:to>
      <xdr:col>42</xdr:col>
      <xdr:colOff>138546</xdr:colOff>
      <xdr:row>27</xdr:row>
      <xdr:rowOff>159808</xdr:rowOff>
    </xdr:to>
    <xdr:pic>
      <xdr:nvPicPr>
        <xdr:cNvPr id="23" name="Imagem 22">
          <a:extLst>
            <a:ext uri="{FF2B5EF4-FFF2-40B4-BE49-F238E27FC236}">
              <a16:creationId xmlns:a16="http://schemas.microsoft.com/office/drawing/2014/main" id="{39B80EA7-DF67-404A-9E51-891F7FF965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684694" y="5695950"/>
          <a:ext cx="454602" cy="540808"/>
        </a:xfrm>
        <a:prstGeom prst="rect">
          <a:avLst/>
        </a:prstGeom>
      </xdr:spPr>
    </xdr:pic>
    <xdr:clientData/>
  </xdr:twoCellAnchor>
  <xdr:twoCellAnchor editAs="oneCell">
    <xdr:from>
      <xdr:col>22</xdr:col>
      <xdr:colOff>43627</xdr:colOff>
      <xdr:row>17</xdr:row>
      <xdr:rowOff>54749</xdr:rowOff>
    </xdr:from>
    <xdr:to>
      <xdr:col>26</xdr:col>
      <xdr:colOff>123505</xdr:colOff>
      <xdr:row>20</xdr:row>
      <xdr:rowOff>163409</xdr:rowOff>
    </xdr:to>
    <xdr:pic>
      <xdr:nvPicPr>
        <xdr:cNvPr id="24" name="Imagem 23">
          <a:extLst>
            <a:ext uri="{FF2B5EF4-FFF2-40B4-BE49-F238E27FC236}">
              <a16:creationId xmlns:a16="http://schemas.microsoft.com/office/drawing/2014/main" id="{D80AD35A-E812-41CA-A3F8-7E86D2F08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3847976">
          <a:off x="3172486" y="4241090"/>
          <a:ext cx="680160" cy="651378"/>
        </a:xfrm>
        <a:prstGeom prst="rect">
          <a:avLst/>
        </a:prstGeom>
      </xdr:spPr>
    </xdr:pic>
    <xdr:clientData/>
  </xdr:twoCellAnchor>
  <xdr:twoCellAnchor editAs="oneCell">
    <xdr:from>
      <xdr:col>37</xdr:col>
      <xdr:colOff>43553</xdr:colOff>
      <xdr:row>14</xdr:row>
      <xdr:rowOff>18789</xdr:rowOff>
    </xdr:from>
    <xdr:to>
      <xdr:col>40</xdr:col>
      <xdr:colOff>36109</xdr:colOff>
      <xdr:row>16</xdr:row>
      <xdr:rowOff>79402</xdr:rowOff>
    </xdr:to>
    <xdr:pic>
      <xdr:nvPicPr>
        <xdr:cNvPr id="25" name="Imagem 24">
          <a:extLst>
            <a:ext uri="{FF2B5EF4-FFF2-40B4-BE49-F238E27FC236}">
              <a16:creationId xmlns:a16="http://schemas.microsoft.com/office/drawing/2014/main" id="{EA04A09F-8995-4F3C-A935-B26C66F71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4425128">
          <a:off x="5319712" y="3629455"/>
          <a:ext cx="441613" cy="421181"/>
        </a:xfrm>
        <a:prstGeom prst="rect">
          <a:avLst/>
        </a:prstGeom>
      </xdr:spPr>
    </xdr:pic>
    <xdr:clientData/>
  </xdr:twoCellAnchor>
  <xdr:twoCellAnchor editAs="oneCell">
    <xdr:from>
      <xdr:col>22</xdr:col>
      <xdr:colOff>52714</xdr:colOff>
      <xdr:row>11</xdr:row>
      <xdr:rowOff>31719</xdr:rowOff>
    </xdr:from>
    <xdr:to>
      <xdr:col>25</xdr:col>
      <xdr:colOff>1118</xdr:colOff>
      <xdr:row>13</xdr:row>
      <xdr:rowOff>29906</xdr:rowOff>
    </xdr:to>
    <xdr:pic>
      <xdr:nvPicPr>
        <xdr:cNvPr id="26" name="Imagem 25">
          <a:extLst>
            <a:ext uri="{FF2B5EF4-FFF2-40B4-BE49-F238E27FC236}">
              <a16:creationId xmlns:a16="http://schemas.microsoft.com/office/drawing/2014/main" id="{C7A033E6-D73D-49B1-9388-F4F513121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 rot="1679076">
          <a:off x="3195964" y="3060669"/>
          <a:ext cx="377029" cy="379187"/>
        </a:xfrm>
        <a:prstGeom prst="rect">
          <a:avLst/>
        </a:prstGeom>
      </xdr:spPr>
    </xdr:pic>
    <xdr:clientData/>
  </xdr:twoCellAnchor>
  <xdr:twoCellAnchor editAs="oneCell">
    <xdr:from>
      <xdr:col>21</xdr:col>
      <xdr:colOff>60614</xdr:colOff>
      <xdr:row>26</xdr:row>
      <xdr:rowOff>147205</xdr:rowOff>
    </xdr:from>
    <xdr:to>
      <xdr:col>22</xdr:col>
      <xdr:colOff>129409</xdr:colOff>
      <xdr:row>27</xdr:row>
      <xdr:rowOff>172705</xdr:rowOff>
    </xdr:to>
    <xdr:pic>
      <xdr:nvPicPr>
        <xdr:cNvPr id="27" name="Imagem 26">
          <a:extLst>
            <a:ext uri="{FF2B5EF4-FFF2-40B4-BE49-F238E27FC236}">
              <a16:creationId xmlns:a16="http://schemas.microsoft.com/office/drawing/2014/main" id="{D17F3A2F-B5CC-40D3-B87B-0CE062B6D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060989" y="6033655"/>
          <a:ext cx="211670" cy="216000"/>
        </a:xfrm>
        <a:prstGeom prst="rect">
          <a:avLst/>
        </a:prstGeom>
      </xdr:spPr>
    </xdr:pic>
    <xdr:clientData/>
  </xdr:twoCellAnchor>
  <xdr:twoCellAnchor editAs="oneCell">
    <xdr:from>
      <xdr:col>10</xdr:col>
      <xdr:colOff>77933</xdr:colOff>
      <xdr:row>0</xdr:row>
      <xdr:rowOff>25978</xdr:rowOff>
    </xdr:from>
    <xdr:to>
      <xdr:col>46</xdr:col>
      <xdr:colOff>95251</xdr:colOff>
      <xdr:row>3</xdr:row>
      <xdr:rowOff>43296</xdr:rowOff>
    </xdr:to>
    <xdr:pic>
      <xdr:nvPicPr>
        <xdr:cNvPr id="30" name="Imagem 29">
          <a:extLst>
            <a:ext uri="{FF2B5EF4-FFF2-40B4-BE49-F238E27FC236}">
              <a16:creationId xmlns:a16="http://schemas.microsoft.com/office/drawing/2014/main" id="{5B97B3B1-EE24-32D2-CF6D-556FEB2808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/>
        <a:srcRect t="23585" b="17955"/>
        <a:stretch>
          <a:fillRect/>
        </a:stretch>
      </xdr:blipFill>
      <xdr:spPr>
        <a:xfrm>
          <a:off x="1549978" y="25978"/>
          <a:ext cx="5316682" cy="1524000"/>
        </a:xfrm>
        <a:prstGeom prst="rect">
          <a:avLst/>
        </a:prstGeom>
      </xdr:spPr>
    </xdr:pic>
    <xdr:clientData/>
  </xdr:twoCellAnchor>
  <xdr:twoCellAnchor editAs="absolute">
    <xdr:from>
      <xdr:col>25</xdr:col>
      <xdr:colOff>49212</xdr:colOff>
      <xdr:row>24</xdr:row>
      <xdr:rowOff>20783</xdr:rowOff>
    </xdr:from>
    <xdr:to>
      <xdr:col>30</xdr:col>
      <xdr:colOff>105190</xdr:colOff>
      <xdr:row>25</xdr:row>
      <xdr:rowOff>46283</xdr:rowOff>
    </xdr:to>
    <xdr:sp macro="" textlink="">
      <xdr:nvSpPr>
        <xdr:cNvPr id="31" name="Retângulo: Cantos Arredondados 30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1A2E06D1-CE1B-4926-8B1A-2D3529741587}"/>
            </a:ext>
          </a:extLst>
        </xdr:cNvPr>
        <xdr:cNvSpPr/>
      </xdr:nvSpPr>
      <xdr:spPr>
        <a:xfrm>
          <a:off x="3729326" y="5527965"/>
          <a:ext cx="792000" cy="216000"/>
        </a:xfrm>
        <a:prstGeom prst="roundRect">
          <a:avLst/>
        </a:prstGeom>
        <a:solidFill>
          <a:srgbClr val="008AC9"/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0" rIns="72000" bIns="0" rtlCol="0" anchor="ctr"/>
        <a:lstStyle/>
        <a:p>
          <a:pPr algn="ctr"/>
          <a:r>
            <a:rPr lang="ja-JP" altLang="pt-BR" sz="900" b="1"/>
            <a:t>德语</a:t>
          </a:r>
          <a:endParaRPr lang="pt-BR" sz="9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D8266-16B4-46BC-881F-DB63612A76D0}">
  <dimension ref="A1:BK30"/>
  <sheetViews>
    <sheetView showGridLines="0" showRowColHeaders="0" zoomScale="110" zoomScaleNormal="110" workbookViewId="0">
      <selection activeCell="D6" sqref="D6:T7"/>
    </sheetView>
  </sheetViews>
  <sheetFormatPr defaultRowHeight="15"/>
  <cols>
    <col min="1" max="79" width="2.140625" style="1" customWidth="1"/>
    <col min="80" max="16384" width="9.140625" style="1"/>
  </cols>
  <sheetData>
    <row r="1" spans="1:63" ht="88.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</row>
    <row r="2" spans="1:63">
      <c r="A2" s="4" t="s">
        <v>0</v>
      </c>
      <c r="B2" s="4" t="s">
        <v>1</v>
      </c>
      <c r="C2" s="4" t="s">
        <v>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3" t="s">
        <v>12</v>
      </c>
    </row>
    <row r="3" spans="1:63">
      <c r="D3" s="24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6"/>
      <c r="X3" s="24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6"/>
      <c r="AR3" s="24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6"/>
    </row>
    <row r="4" spans="1:63">
      <c r="D4" s="27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9"/>
      <c r="X4" s="27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9"/>
      <c r="AR4" s="27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9"/>
    </row>
    <row r="5" spans="1:63">
      <c r="D5" s="27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9"/>
      <c r="X5" s="27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9"/>
      <c r="AR5" s="27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9"/>
    </row>
    <row r="6" spans="1:63" ht="15" customHeight="1">
      <c r="D6" s="35" t="s">
        <v>0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X6" s="37">
        <v>3000</v>
      </c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R6" s="37">
        <v>80</v>
      </c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</row>
    <row r="7" spans="1:63" ht="15" customHeight="1"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</row>
    <row r="10" spans="1:63" ht="15" customHeight="1"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</row>
    <row r="11" spans="1:63" ht="15" customHeight="1"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</row>
    <row r="12" spans="1:63" ht="15" customHeight="1">
      <c r="C12" s="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8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1"/>
      <c r="AR12" s="3"/>
      <c r="AS12" s="3"/>
      <c r="AT12" s="3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3"/>
      <c r="BI12" s="3"/>
    </row>
    <row r="13" spans="1:63" ht="15" customHeight="1"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9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4"/>
      <c r="AR13" s="3"/>
      <c r="AS13" s="3"/>
      <c r="AT13" s="32">
        <f>IF(AB18="","",ROUNDDOWN(AB18/(X6/1000),0))</f>
        <v>20</v>
      </c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"/>
      <c r="BI13" s="3"/>
    </row>
    <row r="14" spans="1:63" ht="15" customHeight="1">
      <c r="C14" s="12"/>
      <c r="D14" s="13"/>
      <c r="E14" s="13"/>
      <c r="F14" s="13"/>
      <c r="G14" s="13"/>
      <c r="H14" s="13"/>
      <c r="I14" s="34">
        <v>200</v>
      </c>
      <c r="J14" s="34"/>
      <c r="K14" s="34"/>
      <c r="L14" s="34"/>
      <c r="M14" s="34"/>
      <c r="N14" s="34"/>
      <c r="O14" s="34"/>
      <c r="P14" s="13"/>
      <c r="Q14" s="13"/>
      <c r="R14" s="13"/>
      <c r="S14" s="13"/>
      <c r="T14" s="13"/>
      <c r="U14" s="13"/>
      <c r="V14" s="19"/>
      <c r="W14" s="13"/>
      <c r="X14" s="13"/>
      <c r="Y14" s="13"/>
      <c r="Z14" s="13"/>
      <c r="AA14" s="13"/>
      <c r="AB14" s="40">
        <f>IF(OR(I14="",I18=""),"",(I14*I18)/1000)</f>
        <v>60</v>
      </c>
      <c r="AC14" s="40"/>
      <c r="AD14" s="40"/>
      <c r="AE14" s="40"/>
      <c r="AF14" s="41" t="str">
        <f>IF(OR(I14="",I18=""),"","bilhões")</f>
        <v>bilhões</v>
      </c>
      <c r="AG14" s="41"/>
      <c r="AH14" s="41"/>
      <c r="AI14" s="41"/>
      <c r="AJ14" s="41"/>
      <c r="AK14" s="20"/>
      <c r="AL14" s="13"/>
      <c r="AM14" s="13"/>
      <c r="AN14" s="13"/>
      <c r="AO14" s="14"/>
      <c r="AR14" s="3"/>
      <c r="AS14" s="3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"/>
      <c r="BI14" s="3"/>
    </row>
    <row r="15" spans="1:63" ht="15" customHeight="1">
      <c r="C15" s="12"/>
      <c r="D15" s="13"/>
      <c r="E15" s="13"/>
      <c r="F15" s="13"/>
      <c r="G15" s="13"/>
      <c r="H15" s="13"/>
      <c r="I15" s="34"/>
      <c r="J15" s="34"/>
      <c r="K15" s="34"/>
      <c r="L15" s="34"/>
      <c r="M15" s="34"/>
      <c r="N15" s="34"/>
      <c r="O15" s="34"/>
      <c r="P15" s="13"/>
      <c r="Q15" s="13"/>
      <c r="R15" s="13"/>
      <c r="S15" s="13"/>
      <c r="T15" s="13"/>
      <c r="U15" s="13"/>
      <c r="V15" s="19"/>
      <c r="W15" s="13"/>
      <c r="X15" s="13"/>
      <c r="Y15" s="13"/>
      <c r="Z15" s="13"/>
      <c r="AA15" s="13"/>
      <c r="AB15" s="40"/>
      <c r="AC15" s="40"/>
      <c r="AD15" s="40"/>
      <c r="AE15" s="40"/>
      <c r="AF15" s="41"/>
      <c r="AG15" s="41"/>
      <c r="AH15" s="41"/>
      <c r="AI15" s="41"/>
      <c r="AJ15" s="41"/>
      <c r="AK15" s="20"/>
      <c r="AL15" s="13"/>
      <c r="AM15" s="13"/>
      <c r="AN15" s="13"/>
      <c r="AO15" s="14"/>
      <c r="AR15" s="3"/>
      <c r="AS15" s="3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"/>
      <c r="BI15" s="3"/>
    </row>
    <row r="16" spans="1:63" ht="15" customHeight="1"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9"/>
      <c r="W16" s="13"/>
      <c r="X16" s="13"/>
      <c r="Y16" s="13"/>
      <c r="Z16" s="13"/>
      <c r="AA16" s="20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4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</row>
    <row r="17" spans="3:61" ht="15" customHeight="1"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9"/>
      <c r="W17" s="13"/>
      <c r="X17" s="13"/>
      <c r="Y17" s="13"/>
      <c r="Z17" s="13"/>
      <c r="AA17" s="20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4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</row>
    <row r="18" spans="3:61" ht="15" customHeight="1">
      <c r="C18" s="12"/>
      <c r="D18" s="13"/>
      <c r="E18" s="13"/>
      <c r="F18" s="13"/>
      <c r="G18" s="13"/>
      <c r="H18" s="13"/>
      <c r="I18" s="34">
        <v>300</v>
      </c>
      <c r="J18" s="34"/>
      <c r="K18" s="34"/>
      <c r="L18" s="34"/>
      <c r="M18" s="34"/>
      <c r="N18" s="34"/>
      <c r="O18" s="34"/>
      <c r="P18" s="13"/>
      <c r="Q18" s="13"/>
      <c r="R18" s="13"/>
      <c r="S18" s="13"/>
      <c r="T18" s="13"/>
      <c r="U18" s="13"/>
      <c r="V18" s="19"/>
      <c r="W18" s="13"/>
      <c r="X18" s="13"/>
      <c r="Y18" s="13"/>
      <c r="Z18" s="13"/>
      <c r="AA18" s="13"/>
      <c r="AB18" s="40">
        <f>IF(AB14="","",IF(D6="Células Totais",AB14,IF(D6="Células Móveis",AB14*I22%,AB14*(I22*((100-I26)/100)%))))</f>
        <v>60</v>
      </c>
      <c r="AC18" s="40"/>
      <c r="AD18" s="40"/>
      <c r="AE18" s="40"/>
      <c r="AF18" s="41" t="str">
        <f>IF(AB14="","","bilhões")</f>
        <v>bilhões</v>
      </c>
      <c r="AG18" s="41"/>
      <c r="AH18" s="41"/>
      <c r="AI18" s="41"/>
      <c r="AJ18" s="41"/>
      <c r="AK18" s="42" t="str">
        <f>IF(D6="Células Móveis e Normais","("&amp;ROUNDDOWN(I22*((100-I26)/100),1)&amp;"%)","")</f>
        <v/>
      </c>
      <c r="AL18" s="42"/>
      <c r="AM18" s="42"/>
      <c r="AN18" s="42"/>
      <c r="AO18" s="4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</row>
    <row r="19" spans="3:61" ht="15" customHeight="1">
      <c r="C19" s="12"/>
      <c r="D19" s="13"/>
      <c r="E19" s="13"/>
      <c r="F19" s="13"/>
      <c r="G19" s="13"/>
      <c r="H19" s="13"/>
      <c r="I19" s="34"/>
      <c r="J19" s="34"/>
      <c r="K19" s="34"/>
      <c r="L19" s="34"/>
      <c r="M19" s="34"/>
      <c r="N19" s="34"/>
      <c r="O19" s="34"/>
      <c r="P19" s="13"/>
      <c r="Q19" s="13"/>
      <c r="R19" s="13"/>
      <c r="S19" s="13"/>
      <c r="T19" s="13"/>
      <c r="U19" s="13"/>
      <c r="V19" s="19"/>
      <c r="W19" s="13"/>
      <c r="X19" s="13"/>
      <c r="Y19" s="13"/>
      <c r="Z19" s="13"/>
      <c r="AA19" s="13"/>
      <c r="AB19" s="40"/>
      <c r="AC19" s="40"/>
      <c r="AD19" s="40"/>
      <c r="AE19" s="40"/>
      <c r="AF19" s="41"/>
      <c r="AG19" s="41"/>
      <c r="AH19" s="41"/>
      <c r="AI19" s="41"/>
      <c r="AJ19" s="41"/>
      <c r="AK19" s="42"/>
      <c r="AL19" s="42"/>
      <c r="AM19" s="42"/>
      <c r="AN19" s="42"/>
      <c r="AO19" s="43"/>
      <c r="AR19" s="3"/>
      <c r="AS19" s="3"/>
      <c r="AT19" s="3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3"/>
      <c r="BI19" s="3"/>
    </row>
    <row r="20" spans="3:61" ht="15" customHeight="1"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21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7"/>
      <c r="AR20" s="3"/>
      <c r="AS20" s="3"/>
      <c r="AT20" s="31">
        <f>IF(AT13="","",AT26-I14)</f>
        <v>1400</v>
      </c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"/>
      <c r="BI20" s="3"/>
    </row>
    <row r="21" spans="3:61" ht="15" customHeight="1"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4"/>
      <c r="AR21" s="3"/>
      <c r="AS21" s="3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"/>
      <c r="BI21" s="3"/>
    </row>
    <row r="22" spans="3:61" ht="15" customHeight="1">
      <c r="C22" s="12"/>
      <c r="D22" s="13"/>
      <c r="E22" s="13"/>
      <c r="F22" s="13"/>
      <c r="G22" s="13"/>
      <c r="H22" s="13"/>
      <c r="I22" s="33">
        <v>90</v>
      </c>
      <c r="J22" s="33"/>
      <c r="K22" s="33"/>
      <c r="L22" s="33"/>
      <c r="M22" s="33"/>
      <c r="N22" s="33"/>
      <c r="O22" s="33"/>
      <c r="P22" s="13"/>
      <c r="Q22" s="13"/>
      <c r="R22" s="13"/>
      <c r="S22" s="13"/>
      <c r="T22" s="13"/>
      <c r="U22" s="14"/>
      <c r="AA22" s="8"/>
      <c r="AB22" s="8"/>
      <c r="AC22" s="8"/>
      <c r="AD22" s="8"/>
      <c r="AE22" s="8"/>
      <c r="AF22" s="8"/>
      <c r="AG22" s="8"/>
      <c r="AH22" s="8"/>
      <c r="AI22" s="8"/>
      <c r="AJ22" s="8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</row>
    <row r="23" spans="3:61" ht="15" customHeight="1">
      <c r="C23" s="12"/>
      <c r="D23" s="13"/>
      <c r="E23" s="13"/>
      <c r="F23" s="13"/>
      <c r="G23" s="13"/>
      <c r="H23" s="13"/>
      <c r="I23" s="33"/>
      <c r="J23" s="33"/>
      <c r="K23" s="33"/>
      <c r="L23" s="33"/>
      <c r="M23" s="33"/>
      <c r="N23" s="33"/>
      <c r="O23" s="33"/>
      <c r="P23" s="13"/>
      <c r="Q23" s="13"/>
      <c r="R23" s="13"/>
      <c r="S23" s="13"/>
      <c r="T23" s="13"/>
      <c r="U23" s="14"/>
      <c r="AA23" s="8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</row>
    <row r="24" spans="3:61" ht="15" customHeight="1"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4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</row>
    <row r="25" spans="3:61" ht="15" customHeight="1"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4"/>
      <c r="AR25" s="3"/>
      <c r="AS25" s="3"/>
      <c r="AT25" s="3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3"/>
      <c r="BI25" s="3"/>
    </row>
    <row r="26" spans="3:61" ht="15" customHeight="1">
      <c r="C26" s="12"/>
      <c r="D26" s="13"/>
      <c r="E26" s="13"/>
      <c r="F26" s="13"/>
      <c r="G26" s="13"/>
      <c r="H26" s="13"/>
      <c r="I26" s="33">
        <v>10</v>
      </c>
      <c r="J26" s="33"/>
      <c r="K26" s="33"/>
      <c r="L26" s="33"/>
      <c r="M26" s="33"/>
      <c r="N26" s="33"/>
      <c r="O26" s="33"/>
      <c r="P26" s="13"/>
      <c r="Q26" s="13"/>
      <c r="R26" s="13"/>
      <c r="S26" s="13"/>
      <c r="T26" s="13"/>
      <c r="U26" s="14"/>
      <c r="AR26" s="3"/>
      <c r="AS26" s="3"/>
      <c r="AT26" s="39">
        <f>IF(AT13="","",AT13*AR6)</f>
        <v>1600</v>
      </c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"/>
      <c r="BI26" s="3"/>
    </row>
    <row r="27" spans="3:61" ht="15" customHeight="1">
      <c r="C27" s="12"/>
      <c r="D27" s="13"/>
      <c r="E27" s="13"/>
      <c r="F27" s="13"/>
      <c r="G27" s="13"/>
      <c r="H27" s="13"/>
      <c r="I27" s="33"/>
      <c r="J27" s="33"/>
      <c r="K27" s="33"/>
      <c r="L27" s="33"/>
      <c r="M27" s="33"/>
      <c r="N27" s="33"/>
      <c r="O27" s="33"/>
      <c r="P27" s="13"/>
      <c r="Q27" s="13"/>
      <c r="R27" s="13"/>
      <c r="S27" s="13"/>
      <c r="T27" s="13"/>
      <c r="U27" s="14"/>
      <c r="AR27" s="3"/>
      <c r="AS27" s="3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"/>
      <c r="BI27" s="3"/>
    </row>
    <row r="28" spans="3:61" ht="15" customHeight="1">
      <c r="C28" s="15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7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</row>
    <row r="29" spans="3:61" ht="15" customHeight="1"/>
    <row r="30" spans="3:61" ht="15" customHeight="1"/>
  </sheetData>
  <sheetProtection algorithmName="SHA-512" hashValue="effcnJgcVLvYIiU5sSxLOOE8VNngmAX47IBkjDNSkex86ScQZlb+4wr/HBSmrI2ZvOI4+KzSp3tY3WegcoTDyQ==" saltValue="32ShuMbflPwVThMipbf27w==" spinCount="100000" sheet="1" objects="1" scenarios="1" selectLockedCells="1"/>
  <mergeCells count="19">
    <mergeCell ref="I26:O27"/>
    <mergeCell ref="I18:O19"/>
    <mergeCell ref="D6:T7"/>
    <mergeCell ref="X6:AN7"/>
    <mergeCell ref="AR6:BH7"/>
    <mergeCell ref="AT26:BG27"/>
    <mergeCell ref="I14:O15"/>
    <mergeCell ref="AB14:AE15"/>
    <mergeCell ref="AF14:AJ15"/>
    <mergeCell ref="AB18:AE19"/>
    <mergeCell ref="I22:O23"/>
    <mergeCell ref="AF18:AJ19"/>
    <mergeCell ref="AK18:AO19"/>
    <mergeCell ref="AR3:BH5"/>
    <mergeCell ref="X3:AN5"/>
    <mergeCell ref="D3:T5"/>
    <mergeCell ref="A1:BK1"/>
    <mergeCell ref="AT20:BG21"/>
    <mergeCell ref="AT13:BG15"/>
  </mergeCells>
  <conditionalFormatting sqref="D6:T7">
    <cfRule type="containsBlanks" dxfId="24" priority="5">
      <formula>LEN(TRIM(D6))=0</formula>
    </cfRule>
  </conditionalFormatting>
  <conditionalFormatting sqref="I14:O15">
    <cfRule type="containsBlanks" dxfId="23" priority="2">
      <formula>LEN(TRIM(I14))=0</formula>
    </cfRule>
  </conditionalFormatting>
  <conditionalFormatting sqref="I18:O19">
    <cfRule type="containsBlanks" dxfId="22" priority="1">
      <formula>LEN(TRIM(I18))=0</formula>
    </cfRule>
  </conditionalFormatting>
  <conditionalFormatting sqref="X6:AN7">
    <cfRule type="containsBlanks" dxfId="21" priority="4">
      <formula>LEN(TRIM(X6))=0</formula>
    </cfRule>
  </conditionalFormatting>
  <conditionalFormatting sqref="AR6:BH7">
    <cfRule type="containsBlanks" dxfId="20" priority="3">
      <formula>LEN(TRIM(AR6))=0</formula>
    </cfRule>
  </conditionalFormatting>
  <dataValidations count="1">
    <dataValidation type="list" allowBlank="1" showInputMessage="1" showErrorMessage="1" sqref="D6:T7" xr:uid="{D4578278-595A-44B1-A7C5-FC6B97E7696B}">
      <formula1>$A$2:$C$2</formula1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9CC8D-F616-4206-8DD2-3CFFB53A7CA8}">
  <dimension ref="A1:BK30"/>
  <sheetViews>
    <sheetView showGridLines="0" showRowColHeaders="0" zoomScale="110" zoomScaleNormal="110" workbookViewId="0">
      <selection activeCell="D6" sqref="D6:T7"/>
    </sheetView>
  </sheetViews>
  <sheetFormatPr defaultRowHeight="15"/>
  <cols>
    <col min="1" max="79" width="2.140625" style="1" customWidth="1"/>
    <col min="80" max="16384" width="9.140625" style="1"/>
  </cols>
  <sheetData>
    <row r="1" spans="1:63" ht="88.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</row>
    <row r="2" spans="1:63">
      <c r="A2" s="4" t="s">
        <v>6</v>
      </c>
      <c r="B2" s="4" t="s">
        <v>7</v>
      </c>
      <c r="C2" s="4" t="s">
        <v>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3" t="s">
        <v>12</v>
      </c>
    </row>
    <row r="3" spans="1:63">
      <c r="D3" s="24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6"/>
      <c r="X3" s="24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6"/>
      <c r="AR3" s="24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6"/>
    </row>
    <row r="4" spans="1:63">
      <c r="D4" s="27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9"/>
      <c r="X4" s="27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9"/>
      <c r="AR4" s="27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9"/>
    </row>
    <row r="5" spans="1:63">
      <c r="D5" s="27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9"/>
      <c r="X5" s="27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9"/>
      <c r="AR5" s="27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9"/>
    </row>
    <row r="6" spans="1:63" ht="15" customHeight="1">
      <c r="D6" s="35" t="s">
        <v>6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X6" s="37">
        <v>3000</v>
      </c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R6" s="37">
        <v>80</v>
      </c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</row>
    <row r="7" spans="1:63" ht="15" customHeight="1"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</row>
    <row r="10" spans="1:63" ht="15" customHeight="1"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</row>
    <row r="11" spans="1:63" ht="15" customHeight="1"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</row>
    <row r="12" spans="1:63" ht="15" customHeight="1">
      <c r="C12" s="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8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1"/>
      <c r="AR12" s="3"/>
      <c r="AS12" s="3"/>
      <c r="AT12" s="3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3"/>
      <c r="BI12" s="3"/>
    </row>
    <row r="13" spans="1:63" ht="15" customHeight="1"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9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4"/>
      <c r="AR13" s="3"/>
      <c r="AS13" s="3"/>
      <c r="AT13" s="32">
        <f>IF(AA18="","",ROUNDDOWN(AA18/(X6/1000),0))</f>
        <v>20</v>
      </c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"/>
      <c r="BI13" s="3"/>
    </row>
    <row r="14" spans="1:63" ht="15" customHeight="1">
      <c r="C14" s="12"/>
      <c r="D14" s="13"/>
      <c r="E14" s="13"/>
      <c r="F14" s="13"/>
      <c r="G14" s="13"/>
      <c r="H14" s="13"/>
      <c r="I14" s="34">
        <v>200</v>
      </c>
      <c r="J14" s="34"/>
      <c r="K14" s="34"/>
      <c r="L14" s="34"/>
      <c r="M14" s="34"/>
      <c r="N14" s="34"/>
      <c r="O14" s="34"/>
      <c r="P14" s="13"/>
      <c r="Q14" s="13"/>
      <c r="R14" s="13"/>
      <c r="S14" s="13"/>
      <c r="T14" s="13"/>
      <c r="U14" s="13"/>
      <c r="V14" s="19"/>
      <c r="W14" s="13"/>
      <c r="X14" s="13"/>
      <c r="Y14" s="13"/>
      <c r="Z14" s="13"/>
      <c r="AA14" s="40">
        <f>IF(OR(I14="",I18=""),"",(I14*I18)/1000)</f>
        <v>60</v>
      </c>
      <c r="AB14" s="40"/>
      <c r="AC14" s="40"/>
      <c r="AD14" s="40"/>
      <c r="AE14" s="41" t="str">
        <f>IF(OR(I14="",I18=""),"","mil millones")</f>
        <v>mil millones</v>
      </c>
      <c r="AF14" s="41"/>
      <c r="AG14" s="41"/>
      <c r="AH14" s="41"/>
      <c r="AI14" s="41"/>
      <c r="AJ14" s="41"/>
      <c r="AK14" s="41"/>
      <c r="AL14" s="20"/>
      <c r="AM14" s="20"/>
      <c r="AN14" s="13"/>
      <c r="AO14" s="14"/>
      <c r="AR14" s="3"/>
      <c r="AS14" s="3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"/>
      <c r="BI14" s="3"/>
    </row>
    <row r="15" spans="1:63" ht="15" customHeight="1">
      <c r="C15" s="12"/>
      <c r="D15" s="13"/>
      <c r="E15" s="13"/>
      <c r="F15" s="13"/>
      <c r="G15" s="13"/>
      <c r="H15" s="13"/>
      <c r="I15" s="34"/>
      <c r="J15" s="34"/>
      <c r="K15" s="34"/>
      <c r="L15" s="34"/>
      <c r="M15" s="34"/>
      <c r="N15" s="34"/>
      <c r="O15" s="34"/>
      <c r="P15" s="13"/>
      <c r="Q15" s="13"/>
      <c r="R15" s="13"/>
      <c r="S15" s="13"/>
      <c r="T15" s="13"/>
      <c r="U15" s="13"/>
      <c r="V15" s="19"/>
      <c r="W15" s="13"/>
      <c r="X15" s="13"/>
      <c r="Y15" s="13"/>
      <c r="Z15" s="13"/>
      <c r="AA15" s="40"/>
      <c r="AB15" s="40"/>
      <c r="AC15" s="40"/>
      <c r="AD15" s="40"/>
      <c r="AE15" s="41"/>
      <c r="AF15" s="41"/>
      <c r="AG15" s="41"/>
      <c r="AH15" s="41"/>
      <c r="AI15" s="41"/>
      <c r="AJ15" s="41"/>
      <c r="AK15" s="41"/>
      <c r="AL15" s="20"/>
      <c r="AM15" s="20"/>
      <c r="AN15" s="13"/>
      <c r="AO15" s="14"/>
      <c r="AR15" s="3"/>
      <c r="AS15" s="3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"/>
      <c r="BI15" s="3"/>
    </row>
    <row r="16" spans="1:63" ht="15" customHeight="1"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9"/>
      <c r="W16" s="13"/>
      <c r="X16" s="13"/>
      <c r="Y16" s="13"/>
      <c r="Z16" s="13"/>
      <c r="AA16" s="20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4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</row>
    <row r="17" spans="3:61" ht="15" customHeight="1"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9"/>
      <c r="W17" s="13"/>
      <c r="X17" s="13"/>
      <c r="Y17" s="13"/>
      <c r="Z17" s="13"/>
      <c r="AA17" s="20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4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</row>
    <row r="18" spans="3:61" ht="15" customHeight="1">
      <c r="C18" s="12"/>
      <c r="D18" s="13"/>
      <c r="E18" s="13"/>
      <c r="F18" s="13"/>
      <c r="G18" s="13"/>
      <c r="H18" s="13"/>
      <c r="I18" s="34">
        <v>300</v>
      </c>
      <c r="J18" s="34"/>
      <c r="K18" s="34"/>
      <c r="L18" s="34"/>
      <c r="M18" s="34"/>
      <c r="N18" s="34"/>
      <c r="O18" s="34"/>
      <c r="P18" s="13"/>
      <c r="Q18" s="13"/>
      <c r="R18" s="13"/>
      <c r="S18" s="13"/>
      <c r="T18" s="13"/>
      <c r="U18" s="13"/>
      <c r="V18" s="19"/>
      <c r="W18" s="13"/>
      <c r="X18" s="13"/>
      <c r="Y18" s="13"/>
      <c r="Z18" s="13"/>
      <c r="AA18" s="40">
        <f>IF(AA14="","",IF(D6="Espermios Totales",AA14,IF(D6="Espermios Mótiles",AA14*I22%,AA14*(I22*((100-I26)/100)%))))</f>
        <v>60</v>
      </c>
      <c r="AB18" s="40"/>
      <c r="AC18" s="40"/>
      <c r="AD18" s="40"/>
      <c r="AE18" s="41" t="str">
        <f>IF(AA14="","","mil millones")</f>
        <v>mil millones</v>
      </c>
      <c r="AF18" s="41"/>
      <c r="AG18" s="41"/>
      <c r="AH18" s="41"/>
      <c r="AI18" s="41"/>
      <c r="AJ18" s="41"/>
      <c r="AK18" s="41"/>
      <c r="AL18" s="44" t="str">
        <f>IF(D6="Espermios Mótiles/Normales","("&amp;ROUNDDOWN(I22*((100-I26)/100),1)&amp;"%)","")</f>
        <v/>
      </c>
      <c r="AM18" s="44"/>
      <c r="AN18" s="44"/>
      <c r="AO18" s="22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</row>
    <row r="19" spans="3:61" ht="15" customHeight="1">
      <c r="C19" s="12"/>
      <c r="D19" s="13"/>
      <c r="E19" s="13"/>
      <c r="F19" s="13"/>
      <c r="G19" s="13"/>
      <c r="H19" s="13"/>
      <c r="I19" s="34"/>
      <c r="J19" s="34"/>
      <c r="K19" s="34"/>
      <c r="L19" s="34"/>
      <c r="M19" s="34"/>
      <c r="N19" s="34"/>
      <c r="O19" s="34"/>
      <c r="P19" s="13"/>
      <c r="Q19" s="13"/>
      <c r="R19" s="13"/>
      <c r="S19" s="13"/>
      <c r="T19" s="13"/>
      <c r="U19" s="13"/>
      <c r="V19" s="19"/>
      <c r="W19" s="13"/>
      <c r="X19" s="13"/>
      <c r="Y19" s="13"/>
      <c r="Z19" s="13"/>
      <c r="AA19" s="40"/>
      <c r="AB19" s="40"/>
      <c r="AC19" s="40"/>
      <c r="AD19" s="40"/>
      <c r="AE19" s="41"/>
      <c r="AF19" s="41"/>
      <c r="AG19" s="41"/>
      <c r="AH19" s="41"/>
      <c r="AI19" s="41"/>
      <c r="AJ19" s="41"/>
      <c r="AK19" s="41"/>
      <c r="AL19" s="44"/>
      <c r="AM19" s="44"/>
      <c r="AN19" s="44"/>
      <c r="AO19" s="22"/>
      <c r="AR19" s="3"/>
      <c r="AS19" s="3"/>
      <c r="AT19" s="3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3"/>
      <c r="BI19" s="3"/>
    </row>
    <row r="20" spans="3:61" ht="15" customHeight="1"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21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7"/>
      <c r="AR20" s="3"/>
      <c r="AS20" s="3"/>
      <c r="AT20" s="31">
        <f>IF(AT13="","",AT26-I14)</f>
        <v>1400</v>
      </c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"/>
      <c r="BI20" s="3"/>
    </row>
    <row r="21" spans="3:61" ht="15" customHeight="1"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4"/>
      <c r="AR21" s="3"/>
      <c r="AS21" s="3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"/>
      <c r="BI21" s="3"/>
    </row>
    <row r="22" spans="3:61" ht="15" customHeight="1">
      <c r="C22" s="12"/>
      <c r="D22" s="13"/>
      <c r="E22" s="13"/>
      <c r="F22" s="13"/>
      <c r="G22" s="13"/>
      <c r="H22" s="13"/>
      <c r="I22" s="33">
        <v>90</v>
      </c>
      <c r="J22" s="33"/>
      <c r="K22" s="33"/>
      <c r="L22" s="33"/>
      <c r="M22" s="33"/>
      <c r="N22" s="33"/>
      <c r="O22" s="33"/>
      <c r="P22" s="13"/>
      <c r="Q22" s="13"/>
      <c r="R22" s="13"/>
      <c r="S22" s="13"/>
      <c r="T22" s="13"/>
      <c r="U22" s="14"/>
      <c r="AA22" s="8"/>
      <c r="AB22" s="8"/>
      <c r="AC22" s="8"/>
      <c r="AD22" s="8"/>
      <c r="AE22" s="8"/>
      <c r="AF22" s="8"/>
      <c r="AG22" s="8"/>
      <c r="AH22" s="8"/>
      <c r="AI22" s="8"/>
      <c r="AJ22" s="8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</row>
    <row r="23" spans="3:61" ht="15" customHeight="1">
      <c r="C23" s="12"/>
      <c r="D23" s="13"/>
      <c r="E23" s="13"/>
      <c r="F23" s="13"/>
      <c r="G23" s="13"/>
      <c r="H23" s="13"/>
      <c r="I23" s="33"/>
      <c r="J23" s="33"/>
      <c r="K23" s="33"/>
      <c r="L23" s="33"/>
      <c r="M23" s="33"/>
      <c r="N23" s="33"/>
      <c r="O23" s="33"/>
      <c r="P23" s="13"/>
      <c r="Q23" s="13"/>
      <c r="R23" s="13"/>
      <c r="S23" s="13"/>
      <c r="T23" s="13"/>
      <c r="U23" s="14"/>
      <c r="AA23" s="8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</row>
    <row r="24" spans="3:61" ht="15" customHeight="1"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4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</row>
    <row r="25" spans="3:61" ht="15" customHeight="1"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4"/>
      <c r="AR25" s="3"/>
      <c r="AS25" s="3"/>
      <c r="AT25" s="3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3"/>
      <c r="BI25" s="3"/>
    </row>
    <row r="26" spans="3:61" ht="15" customHeight="1">
      <c r="C26" s="12"/>
      <c r="D26" s="13"/>
      <c r="E26" s="13"/>
      <c r="F26" s="13"/>
      <c r="G26" s="13"/>
      <c r="H26" s="13"/>
      <c r="I26" s="33">
        <v>10</v>
      </c>
      <c r="J26" s="33"/>
      <c r="K26" s="33"/>
      <c r="L26" s="33"/>
      <c r="M26" s="33"/>
      <c r="N26" s="33"/>
      <c r="O26" s="33"/>
      <c r="P26" s="13"/>
      <c r="Q26" s="13"/>
      <c r="R26" s="13"/>
      <c r="S26" s="13"/>
      <c r="T26" s="13"/>
      <c r="U26" s="14"/>
      <c r="AR26" s="3"/>
      <c r="AS26" s="3"/>
      <c r="AT26" s="39">
        <f>IF(AT13="","",AT13*AR6)</f>
        <v>1600</v>
      </c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"/>
      <c r="BI26" s="3"/>
    </row>
    <row r="27" spans="3:61" ht="15" customHeight="1">
      <c r="C27" s="12"/>
      <c r="D27" s="13"/>
      <c r="E27" s="13"/>
      <c r="F27" s="13"/>
      <c r="G27" s="13"/>
      <c r="H27" s="13"/>
      <c r="I27" s="33"/>
      <c r="J27" s="33"/>
      <c r="K27" s="33"/>
      <c r="L27" s="33"/>
      <c r="M27" s="33"/>
      <c r="N27" s="33"/>
      <c r="O27" s="33"/>
      <c r="P27" s="13"/>
      <c r="Q27" s="13"/>
      <c r="R27" s="13"/>
      <c r="S27" s="13"/>
      <c r="T27" s="13"/>
      <c r="U27" s="14"/>
      <c r="AR27" s="3"/>
      <c r="AS27" s="3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"/>
      <c r="BI27" s="3"/>
    </row>
    <row r="28" spans="3:61" ht="15" customHeight="1">
      <c r="C28" s="15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7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</row>
    <row r="29" spans="3:61" ht="15" customHeight="1"/>
    <row r="30" spans="3:61" ht="15" customHeight="1"/>
  </sheetData>
  <sheetProtection algorithmName="SHA-512" hashValue="y5wqwbjCmkGeuiDoaiG3smluxLceNW/wbDfptJvJhEnk9MVMqUUaIvSlELwW7QNHxocbXCelnGWDE/JmPaRPEw==" saltValue="TcIF2hGhVTdtt6qk6rCWeg==" spinCount="100000" sheet="1" objects="1" scenarios="1" selectLockedCells="1"/>
  <mergeCells count="19">
    <mergeCell ref="AT20:BG21"/>
    <mergeCell ref="I22:O23"/>
    <mergeCell ref="I26:O27"/>
    <mergeCell ref="AT26:BG27"/>
    <mergeCell ref="AA18:AD19"/>
    <mergeCell ref="AE18:AK19"/>
    <mergeCell ref="AL18:AN19"/>
    <mergeCell ref="AT13:BG15"/>
    <mergeCell ref="I14:O15"/>
    <mergeCell ref="I18:O19"/>
    <mergeCell ref="AA14:AD15"/>
    <mergeCell ref="AE14:AK15"/>
    <mergeCell ref="A1:BK1"/>
    <mergeCell ref="D3:T5"/>
    <mergeCell ref="X3:AN5"/>
    <mergeCell ref="AR3:BH5"/>
    <mergeCell ref="D6:T7"/>
    <mergeCell ref="X6:AN7"/>
    <mergeCell ref="AR6:BH7"/>
  </mergeCells>
  <conditionalFormatting sqref="D6:T7">
    <cfRule type="containsBlanks" dxfId="19" priority="5">
      <formula>LEN(TRIM(D6))=0</formula>
    </cfRule>
  </conditionalFormatting>
  <conditionalFormatting sqref="I14:O15">
    <cfRule type="containsBlanks" dxfId="18" priority="2">
      <formula>LEN(TRIM(I14))=0</formula>
    </cfRule>
  </conditionalFormatting>
  <conditionalFormatting sqref="I18:O19">
    <cfRule type="containsBlanks" dxfId="17" priority="1">
      <formula>LEN(TRIM(I18))=0</formula>
    </cfRule>
  </conditionalFormatting>
  <conditionalFormatting sqref="X6:AN7">
    <cfRule type="containsBlanks" dxfId="16" priority="4">
      <formula>LEN(TRIM(X6))=0</formula>
    </cfRule>
  </conditionalFormatting>
  <conditionalFormatting sqref="AR6:BH7">
    <cfRule type="containsBlanks" dxfId="15" priority="3">
      <formula>LEN(TRIM(AR6))=0</formula>
    </cfRule>
  </conditionalFormatting>
  <dataValidations count="1">
    <dataValidation type="list" allowBlank="1" showInputMessage="1" showErrorMessage="1" sqref="D6:T7" xr:uid="{91D22211-6B8C-4E1F-83A6-1D80F6067C89}">
      <formula1>$A$2:$C$2</formula1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D93B0-BE18-43EA-A048-18867B01B942}">
  <dimension ref="A1:BK30"/>
  <sheetViews>
    <sheetView showGridLines="0" showRowColHeaders="0" tabSelected="1" zoomScale="110" zoomScaleNormal="110" workbookViewId="0">
      <selection activeCell="D6" sqref="D6:T7"/>
    </sheetView>
  </sheetViews>
  <sheetFormatPr defaultRowHeight="15"/>
  <cols>
    <col min="1" max="79" width="2.140625" style="1" customWidth="1"/>
    <col min="80" max="16384" width="9.140625" style="1"/>
  </cols>
  <sheetData>
    <row r="1" spans="1:63" ht="88.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</row>
    <row r="2" spans="1:63">
      <c r="A2" s="4" t="s">
        <v>3</v>
      </c>
      <c r="B2" s="4" t="s">
        <v>4</v>
      </c>
      <c r="C2" s="4" t="s">
        <v>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3" t="s">
        <v>12</v>
      </c>
    </row>
    <row r="3" spans="1:63">
      <c r="D3" s="24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6"/>
      <c r="X3" s="24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6"/>
      <c r="AR3" s="24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6"/>
    </row>
    <row r="4" spans="1:63">
      <c r="D4" s="27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9"/>
      <c r="X4" s="27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9"/>
      <c r="AR4" s="27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9"/>
    </row>
    <row r="5" spans="1:63">
      <c r="D5" s="27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9"/>
      <c r="X5" s="27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9"/>
      <c r="AR5" s="27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9"/>
    </row>
    <row r="6" spans="1:63" ht="15" customHeight="1">
      <c r="D6" s="45" t="s">
        <v>3</v>
      </c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7"/>
      <c r="X6" s="37">
        <v>3000</v>
      </c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R6" s="37">
        <v>80</v>
      </c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</row>
    <row r="7" spans="1:63" ht="15" customHeight="1">
      <c r="D7" s="48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50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</row>
    <row r="10" spans="1:63" ht="15" customHeight="1"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</row>
    <row r="11" spans="1:63" ht="15" customHeight="1"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</row>
    <row r="12" spans="1:63" ht="15" customHeight="1">
      <c r="C12" s="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8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1"/>
      <c r="AR12" s="3"/>
      <c r="AS12" s="3"/>
      <c r="AT12" s="3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3"/>
      <c r="BI12" s="3"/>
    </row>
    <row r="13" spans="1:63" ht="15" customHeight="1"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9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4"/>
      <c r="AR13" s="3"/>
      <c r="AS13" s="3"/>
      <c r="AT13" s="32">
        <f>IF(AB18="","",ROUNDDOWN(AB18/(X6/1000),0))</f>
        <v>20</v>
      </c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"/>
      <c r="BI13" s="3"/>
    </row>
    <row r="14" spans="1:63" ht="15" customHeight="1">
      <c r="C14" s="12"/>
      <c r="D14" s="13"/>
      <c r="E14" s="13"/>
      <c r="F14" s="13"/>
      <c r="G14" s="13"/>
      <c r="H14" s="13"/>
      <c r="I14" s="34">
        <v>200</v>
      </c>
      <c r="J14" s="34"/>
      <c r="K14" s="34"/>
      <c r="L14" s="34"/>
      <c r="M14" s="34"/>
      <c r="N14" s="34"/>
      <c r="O14" s="34"/>
      <c r="P14" s="13"/>
      <c r="Q14" s="13"/>
      <c r="R14" s="13"/>
      <c r="S14" s="13"/>
      <c r="T14" s="13"/>
      <c r="U14" s="13"/>
      <c r="V14" s="19"/>
      <c r="W14" s="13"/>
      <c r="X14" s="13"/>
      <c r="Y14" s="13"/>
      <c r="Z14" s="13"/>
      <c r="AA14" s="13"/>
      <c r="AB14" s="40">
        <f>IF(OR(I14="",I18=""),"",(I14*I18)/1000)</f>
        <v>60</v>
      </c>
      <c r="AC14" s="40"/>
      <c r="AD14" s="40"/>
      <c r="AE14" s="40"/>
      <c r="AF14" s="41" t="str">
        <f>IF(OR(I14="",I18=""),"","billions")</f>
        <v>billions</v>
      </c>
      <c r="AG14" s="41"/>
      <c r="AH14" s="41"/>
      <c r="AI14" s="41"/>
      <c r="AJ14" s="41"/>
      <c r="AK14" s="20"/>
      <c r="AL14" s="13"/>
      <c r="AM14" s="13"/>
      <c r="AN14" s="13"/>
      <c r="AO14" s="14"/>
      <c r="AR14" s="3"/>
      <c r="AS14" s="3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"/>
      <c r="BI14" s="3"/>
    </row>
    <row r="15" spans="1:63" ht="15" customHeight="1">
      <c r="C15" s="12"/>
      <c r="D15" s="13"/>
      <c r="E15" s="13"/>
      <c r="F15" s="13"/>
      <c r="G15" s="13"/>
      <c r="H15" s="13"/>
      <c r="I15" s="34"/>
      <c r="J15" s="34"/>
      <c r="K15" s="34"/>
      <c r="L15" s="34"/>
      <c r="M15" s="34"/>
      <c r="N15" s="34"/>
      <c r="O15" s="34"/>
      <c r="P15" s="13"/>
      <c r="Q15" s="13"/>
      <c r="R15" s="13"/>
      <c r="S15" s="13"/>
      <c r="T15" s="13"/>
      <c r="U15" s="13"/>
      <c r="V15" s="19"/>
      <c r="W15" s="13"/>
      <c r="X15" s="13"/>
      <c r="Y15" s="13"/>
      <c r="Z15" s="13"/>
      <c r="AA15" s="13"/>
      <c r="AB15" s="40"/>
      <c r="AC15" s="40"/>
      <c r="AD15" s="40"/>
      <c r="AE15" s="40"/>
      <c r="AF15" s="41"/>
      <c r="AG15" s="41"/>
      <c r="AH15" s="41"/>
      <c r="AI15" s="41"/>
      <c r="AJ15" s="41"/>
      <c r="AK15" s="20"/>
      <c r="AL15" s="13"/>
      <c r="AM15" s="13"/>
      <c r="AN15" s="13"/>
      <c r="AO15" s="14"/>
      <c r="AR15" s="3"/>
      <c r="AS15" s="3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"/>
      <c r="BI15" s="3"/>
    </row>
    <row r="16" spans="1:63" ht="15" customHeight="1"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9"/>
      <c r="W16" s="13"/>
      <c r="X16" s="13"/>
      <c r="Y16" s="13"/>
      <c r="Z16" s="13"/>
      <c r="AA16" s="20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4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</row>
    <row r="17" spans="3:61" ht="15" customHeight="1"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9"/>
      <c r="W17" s="13"/>
      <c r="X17" s="13"/>
      <c r="Y17" s="13"/>
      <c r="Z17" s="13"/>
      <c r="AA17" s="20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4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</row>
    <row r="18" spans="3:61" ht="15" customHeight="1">
      <c r="C18" s="12"/>
      <c r="D18" s="13"/>
      <c r="E18" s="13"/>
      <c r="F18" s="13"/>
      <c r="G18" s="13"/>
      <c r="H18" s="13"/>
      <c r="I18" s="34">
        <v>300</v>
      </c>
      <c r="J18" s="34"/>
      <c r="K18" s="34"/>
      <c r="L18" s="34"/>
      <c r="M18" s="34"/>
      <c r="N18" s="34"/>
      <c r="O18" s="34"/>
      <c r="P18" s="13"/>
      <c r="Q18" s="13"/>
      <c r="R18" s="13"/>
      <c r="S18" s="13"/>
      <c r="T18" s="13"/>
      <c r="U18" s="13"/>
      <c r="V18" s="19"/>
      <c r="W18" s="13"/>
      <c r="X18" s="13"/>
      <c r="Y18" s="13"/>
      <c r="Z18" s="13"/>
      <c r="AA18" s="13"/>
      <c r="AB18" s="40">
        <f>IF(AB14="","",IF(D6="Total Sperm",AB14,IF(D6="Motile Sperm",AB14*I22%,AB14*(I22*((100-I26)/100)%))))</f>
        <v>60</v>
      </c>
      <c r="AC18" s="40"/>
      <c r="AD18" s="40"/>
      <c r="AE18" s="40"/>
      <c r="AF18" s="41" t="str">
        <f>IF(AB14="","","billions")</f>
        <v>billions</v>
      </c>
      <c r="AG18" s="41"/>
      <c r="AH18" s="41"/>
      <c r="AI18" s="41"/>
      <c r="AJ18" s="41"/>
      <c r="AK18" s="42" t="str">
        <f>IF(D6="Motile and Normal Sperm","("&amp;ROUNDDOWN(I22*((100-I26)/100),1)&amp;"%)","")</f>
        <v/>
      </c>
      <c r="AL18" s="42"/>
      <c r="AM18" s="42"/>
      <c r="AN18" s="42"/>
      <c r="AO18" s="4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</row>
    <row r="19" spans="3:61" ht="15" customHeight="1">
      <c r="C19" s="12"/>
      <c r="D19" s="13"/>
      <c r="E19" s="13"/>
      <c r="F19" s="13"/>
      <c r="G19" s="13"/>
      <c r="H19" s="13"/>
      <c r="I19" s="34"/>
      <c r="J19" s="34"/>
      <c r="K19" s="34"/>
      <c r="L19" s="34"/>
      <c r="M19" s="34"/>
      <c r="N19" s="34"/>
      <c r="O19" s="34"/>
      <c r="P19" s="13"/>
      <c r="Q19" s="13"/>
      <c r="R19" s="13"/>
      <c r="S19" s="13"/>
      <c r="T19" s="13"/>
      <c r="U19" s="13"/>
      <c r="V19" s="19"/>
      <c r="W19" s="13"/>
      <c r="X19" s="13"/>
      <c r="Y19" s="13"/>
      <c r="Z19" s="13"/>
      <c r="AA19" s="13"/>
      <c r="AB19" s="40"/>
      <c r="AC19" s="40"/>
      <c r="AD19" s="40"/>
      <c r="AE19" s="40"/>
      <c r="AF19" s="41"/>
      <c r="AG19" s="41"/>
      <c r="AH19" s="41"/>
      <c r="AI19" s="41"/>
      <c r="AJ19" s="41"/>
      <c r="AK19" s="42"/>
      <c r="AL19" s="42"/>
      <c r="AM19" s="42"/>
      <c r="AN19" s="42"/>
      <c r="AO19" s="43"/>
      <c r="AR19" s="3"/>
      <c r="AS19" s="3"/>
      <c r="AT19" s="3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3"/>
      <c r="BI19" s="3"/>
    </row>
    <row r="20" spans="3:61" ht="15" customHeight="1"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21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7"/>
      <c r="AR20" s="3"/>
      <c r="AS20" s="3"/>
      <c r="AT20" s="31">
        <f>IF(AT13="","",AT26-I14)</f>
        <v>1400</v>
      </c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"/>
      <c r="BI20" s="3"/>
    </row>
    <row r="21" spans="3:61" ht="15" customHeight="1"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4"/>
      <c r="AR21" s="3"/>
      <c r="AS21" s="3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"/>
      <c r="BI21" s="3"/>
    </row>
    <row r="22" spans="3:61" ht="15" customHeight="1">
      <c r="C22" s="12"/>
      <c r="D22" s="13"/>
      <c r="E22" s="13"/>
      <c r="F22" s="13"/>
      <c r="G22" s="13"/>
      <c r="H22" s="13"/>
      <c r="I22" s="33">
        <v>90</v>
      </c>
      <c r="J22" s="33"/>
      <c r="K22" s="33"/>
      <c r="L22" s="33"/>
      <c r="M22" s="33"/>
      <c r="N22" s="33"/>
      <c r="O22" s="33"/>
      <c r="P22" s="13"/>
      <c r="Q22" s="13"/>
      <c r="R22" s="13"/>
      <c r="S22" s="13"/>
      <c r="T22" s="13"/>
      <c r="U22" s="14"/>
      <c r="AA22" s="8"/>
      <c r="AB22" s="8"/>
      <c r="AC22" s="8"/>
      <c r="AD22" s="8"/>
      <c r="AE22" s="8"/>
      <c r="AF22" s="8"/>
      <c r="AG22" s="8"/>
      <c r="AH22" s="8"/>
      <c r="AI22" s="8"/>
      <c r="AJ22" s="8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</row>
    <row r="23" spans="3:61" ht="15" customHeight="1">
      <c r="C23" s="12"/>
      <c r="D23" s="13"/>
      <c r="E23" s="13"/>
      <c r="F23" s="13"/>
      <c r="G23" s="13"/>
      <c r="H23" s="13"/>
      <c r="I23" s="33"/>
      <c r="J23" s="33"/>
      <c r="K23" s="33"/>
      <c r="L23" s="33"/>
      <c r="M23" s="33"/>
      <c r="N23" s="33"/>
      <c r="O23" s="33"/>
      <c r="P23" s="13"/>
      <c r="Q23" s="13"/>
      <c r="R23" s="13"/>
      <c r="S23" s="13"/>
      <c r="T23" s="13"/>
      <c r="U23" s="14"/>
      <c r="AA23" s="8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</row>
    <row r="24" spans="3:61" ht="15" customHeight="1"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4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</row>
    <row r="25" spans="3:61" ht="15" customHeight="1"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4"/>
      <c r="AR25" s="3"/>
      <c r="AS25" s="3"/>
      <c r="AT25" s="3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3"/>
      <c r="BI25" s="3"/>
    </row>
    <row r="26" spans="3:61" ht="15" customHeight="1">
      <c r="C26" s="12"/>
      <c r="D26" s="13"/>
      <c r="E26" s="13"/>
      <c r="F26" s="13"/>
      <c r="G26" s="13"/>
      <c r="H26" s="13"/>
      <c r="I26" s="33">
        <v>10</v>
      </c>
      <c r="J26" s="33"/>
      <c r="K26" s="33"/>
      <c r="L26" s="33"/>
      <c r="M26" s="33"/>
      <c r="N26" s="33"/>
      <c r="O26" s="33"/>
      <c r="P26" s="13"/>
      <c r="Q26" s="13"/>
      <c r="R26" s="13"/>
      <c r="S26" s="13"/>
      <c r="T26" s="13"/>
      <c r="U26" s="14"/>
      <c r="AR26" s="3"/>
      <c r="AS26" s="3"/>
      <c r="AT26" s="39">
        <f>IF(AT13="","",AT13*AR6)</f>
        <v>1600</v>
      </c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"/>
      <c r="BI26" s="3"/>
    </row>
    <row r="27" spans="3:61" ht="15" customHeight="1">
      <c r="C27" s="12"/>
      <c r="D27" s="13"/>
      <c r="E27" s="13"/>
      <c r="F27" s="13"/>
      <c r="G27" s="13"/>
      <c r="H27" s="13"/>
      <c r="I27" s="33"/>
      <c r="J27" s="33"/>
      <c r="K27" s="33"/>
      <c r="L27" s="33"/>
      <c r="M27" s="33"/>
      <c r="N27" s="33"/>
      <c r="O27" s="33"/>
      <c r="P27" s="13"/>
      <c r="Q27" s="13"/>
      <c r="R27" s="13"/>
      <c r="S27" s="13"/>
      <c r="T27" s="13"/>
      <c r="U27" s="14"/>
      <c r="AR27" s="3"/>
      <c r="AS27" s="3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"/>
      <c r="BI27" s="3"/>
    </row>
    <row r="28" spans="3:61" ht="15" customHeight="1">
      <c r="C28" s="15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7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</row>
    <row r="29" spans="3:61" ht="15" customHeight="1"/>
    <row r="30" spans="3:61" ht="15" customHeight="1"/>
  </sheetData>
  <sheetProtection algorithmName="SHA-512" hashValue="g41S6R3UNRmo7bzTOCOAGn3/s6ip5nkuuRcS7ph/C1szK+KfRWAKfqcsEOBBoOfU7jCC/aUglXsPXVBrJjKK2Q==" saltValue="dRp23R2eiGwaPqxmHqbNgQ==" spinCount="100000" sheet="1" objects="1" scenarios="1" selectLockedCells="1"/>
  <mergeCells count="19">
    <mergeCell ref="AT20:BG21"/>
    <mergeCell ref="I22:O23"/>
    <mergeCell ref="I26:O27"/>
    <mergeCell ref="AT26:BG27"/>
    <mergeCell ref="AT13:BG15"/>
    <mergeCell ref="I14:O15"/>
    <mergeCell ref="AB14:AE15"/>
    <mergeCell ref="AF14:AJ15"/>
    <mergeCell ref="I18:O19"/>
    <mergeCell ref="AB18:AE19"/>
    <mergeCell ref="AF18:AJ19"/>
    <mergeCell ref="AK18:AO19"/>
    <mergeCell ref="A1:BK1"/>
    <mergeCell ref="D3:T5"/>
    <mergeCell ref="X3:AN5"/>
    <mergeCell ref="AR3:BH5"/>
    <mergeCell ref="D6:T7"/>
    <mergeCell ref="X6:AN7"/>
    <mergeCell ref="AR6:BH7"/>
  </mergeCells>
  <conditionalFormatting sqref="D6:T7">
    <cfRule type="containsBlanks" dxfId="14" priority="1">
      <formula>LEN(TRIM(D6))=0</formula>
    </cfRule>
  </conditionalFormatting>
  <conditionalFormatting sqref="I14:O15">
    <cfRule type="containsBlanks" dxfId="13" priority="3">
      <formula>LEN(TRIM(I14))=0</formula>
    </cfRule>
  </conditionalFormatting>
  <conditionalFormatting sqref="I18:O19">
    <cfRule type="containsBlanks" dxfId="12" priority="2">
      <formula>LEN(TRIM(I18))=0</formula>
    </cfRule>
  </conditionalFormatting>
  <conditionalFormatting sqref="X6:AN7">
    <cfRule type="containsBlanks" dxfId="11" priority="5">
      <formula>LEN(TRIM(X6))=0</formula>
    </cfRule>
  </conditionalFormatting>
  <conditionalFormatting sqref="AR6:BH7">
    <cfRule type="containsBlanks" dxfId="10" priority="4">
      <formula>LEN(TRIM(AR6))=0</formula>
    </cfRule>
  </conditionalFormatting>
  <dataValidations count="1">
    <dataValidation type="list" allowBlank="1" showInputMessage="1" showErrorMessage="1" sqref="D6:T7" xr:uid="{0EC44743-0612-4642-8C02-ABD120BC0C2A}">
      <formula1>$A$2:$C$2</formula1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C8E99-ADA5-4CDE-B31B-1FE9D3B7592B}">
  <dimension ref="A1:BK30"/>
  <sheetViews>
    <sheetView showGridLines="0" showRowColHeaders="0" zoomScale="110" zoomScaleNormal="110" workbookViewId="0">
      <selection activeCell="D6" sqref="D6:T7"/>
    </sheetView>
  </sheetViews>
  <sheetFormatPr defaultRowHeight="15"/>
  <cols>
    <col min="1" max="79" width="2.140625" style="1" customWidth="1"/>
    <col min="80" max="16384" width="9.140625" style="1"/>
  </cols>
  <sheetData>
    <row r="1" spans="1:63" ht="88.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</row>
    <row r="2" spans="1:63">
      <c r="A2" s="4" t="s">
        <v>9</v>
      </c>
      <c r="B2" s="4" t="s">
        <v>10</v>
      </c>
      <c r="C2" s="4" t="s">
        <v>11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3" t="s">
        <v>12</v>
      </c>
    </row>
    <row r="3" spans="1:63">
      <c r="D3" s="24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6"/>
      <c r="X3" s="24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6"/>
      <c r="AR3" s="24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6"/>
    </row>
    <row r="4" spans="1:63">
      <c r="D4" s="27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9"/>
      <c r="X4" s="27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9"/>
      <c r="AR4" s="27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9"/>
    </row>
    <row r="5" spans="1:63">
      <c r="D5" s="27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9"/>
      <c r="X5" s="27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9"/>
      <c r="AR5" s="27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9"/>
    </row>
    <row r="6" spans="1:63" ht="15" customHeight="1">
      <c r="D6" s="35" t="s">
        <v>9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X6" s="37">
        <v>3000</v>
      </c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R6" s="37">
        <v>80</v>
      </c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</row>
    <row r="7" spans="1:63" ht="15" customHeight="1"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</row>
    <row r="10" spans="1:63" ht="15" customHeight="1"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</row>
    <row r="11" spans="1:63" ht="15" customHeight="1"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</row>
    <row r="12" spans="1:63" ht="15" customHeight="1">
      <c r="C12" s="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8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1"/>
      <c r="AR12" s="3"/>
      <c r="AS12" s="3"/>
      <c r="AT12" s="3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3"/>
      <c r="BI12" s="3"/>
    </row>
    <row r="13" spans="1:63" ht="15" customHeight="1"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9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4"/>
      <c r="AR13" s="3"/>
      <c r="AS13" s="3"/>
      <c r="AT13" s="32">
        <f>IF(AB18="","",ROUNDDOWN(AB18/(X6/1000),0))</f>
        <v>20</v>
      </c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"/>
      <c r="BI13" s="3"/>
    </row>
    <row r="14" spans="1:63" ht="15" customHeight="1">
      <c r="C14" s="12"/>
      <c r="D14" s="13"/>
      <c r="E14" s="13"/>
      <c r="F14" s="13"/>
      <c r="G14" s="13"/>
      <c r="H14" s="13"/>
      <c r="I14" s="34">
        <v>200</v>
      </c>
      <c r="J14" s="34"/>
      <c r="K14" s="34"/>
      <c r="L14" s="34"/>
      <c r="M14" s="34"/>
      <c r="N14" s="34"/>
      <c r="O14" s="34"/>
      <c r="P14" s="13"/>
      <c r="Q14" s="13"/>
      <c r="R14" s="13"/>
      <c r="S14" s="13"/>
      <c r="T14" s="13"/>
      <c r="U14" s="13"/>
      <c r="V14" s="19"/>
      <c r="W14" s="13"/>
      <c r="X14" s="13"/>
      <c r="Y14" s="13"/>
      <c r="Z14" s="13"/>
      <c r="AA14" s="13"/>
      <c r="AB14" s="40">
        <f>IF(OR(I14="",I18=""),"",(I14*I18)/1000)</f>
        <v>60</v>
      </c>
      <c r="AC14" s="40"/>
      <c r="AD14" s="40"/>
      <c r="AE14" s="40"/>
      <c r="AF14" s="51" t="str">
        <f>IF(OR(I14="",I18=""),"","milliarden")</f>
        <v>milliarden</v>
      </c>
      <c r="AG14" s="51"/>
      <c r="AH14" s="51"/>
      <c r="AI14" s="51"/>
      <c r="AJ14" s="51"/>
      <c r="AK14" s="20"/>
      <c r="AL14" s="13"/>
      <c r="AM14" s="13"/>
      <c r="AN14" s="13"/>
      <c r="AO14" s="14"/>
      <c r="AR14" s="3"/>
      <c r="AS14" s="3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"/>
      <c r="BI14" s="3"/>
    </row>
    <row r="15" spans="1:63" ht="15" customHeight="1">
      <c r="C15" s="12"/>
      <c r="D15" s="13"/>
      <c r="E15" s="13"/>
      <c r="F15" s="13"/>
      <c r="G15" s="13"/>
      <c r="H15" s="13"/>
      <c r="I15" s="34"/>
      <c r="J15" s="34"/>
      <c r="K15" s="34"/>
      <c r="L15" s="34"/>
      <c r="M15" s="34"/>
      <c r="N15" s="34"/>
      <c r="O15" s="34"/>
      <c r="P15" s="13"/>
      <c r="Q15" s="13"/>
      <c r="R15" s="13"/>
      <c r="S15" s="13"/>
      <c r="T15" s="13"/>
      <c r="U15" s="13"/>
      <c r="V15" s="19"/>
      <c r="W15" s="13"/>
      <c r="X15" s="13"/>
      <c r="Y15" s="13"/>
      <c r="Z15" s="13"/>
      <c r="AA15" s="13"/>
      <c r="AB15" s="40"/>
      <c r="AC15" s="40"/>
      <c r="AD15" s="40"/>
      <c r="AE15" s="40"/>
      <c r="AF15" s="51"/>
      <c r="AG15" s="51"/>
      <c r="AH15" s="51"/>
      <c r="AI15" s="51"/>
      <c r="AJ15" s="51"/>
      <c r="AK15" s="20"/>
      <c r="AL15" s="13"/>
      <c r="AM15" s="13"/>
      <c r="AN15" s="13"/>
      <c r="AO15" s="14"/>
      <c r="AR15" s="3"/>
      <c r="AS15" s="3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"/>
      <c r="BI15" s="3"/>
    </row>
    <row r="16" spans="1:63" ht="15" customHeight="1"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9"/>
      <c r="W16" s="13"/>
      <c r="X16" s="13"/>
      <c r="Y16" s="13"/>
      <c r="Z16" s="13"/>
      <c r="AA16" s="20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4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</row>
    <row r="17" spans="3:61" ht="15" customHeight="1"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9"/>
      <c r="W17" s="13"/>
      <c r="X17" s="13"/>
      <c r="Y17" s="13"/>
      <c r="Z17" s="13"/>
      <c r="AA17" s="20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4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</row>
    <row r="18" spans="3:61" ht="15" customHeight="1">
      <c r="C18" s="12"/>
      <c r="D18" s="13"/>
      <c r="E18" s="13"/>
      <c r="F18" s="13"/>
      <c r="G18" s="13"/>
      <c r="H18" s="13"/>
      <c r="I18" s="34">
        <v>300</v>
      </c>
      <c r="J18" s="34"/>
      <c r="K18" s="34"/>
      <c r="L18" s="34"/>
      <c r="M18" s="34"/>
      <c r="N18" s="34"/>
      <c r="O18" s="34"/>
      <c r="P18" s="13"/>
      <c r="Q18" s="13"/>
      <c r="R18" s="13"/>
      <c r="S18" s="13"/>
      <c r="T18" s="13"/>
      <c r="U18" s="13"/>
      <c r="V18" s="19"/>
      <c r="W18" s="13"/>
      <c r="X18" s="13"/>
      <c r="Y18" s="13"/>
      <c r="Z18" s="13"/>
      <c r="AA18" s="13"/>
      <c r="AB18" s="40">
        <f>IF(AB14="","",IF(D6="Gesamtspermienzahl",AB14,IF(D6="Motile Spermien",AB14*I22%,AB14*(I22*((100-I26)/100)%))))</f>
        <v>60</v>
      </c>
      <c r="AC18" s="40"/>
      <c r="AD18" s="40"/>
      <c r="AE18" s="40"/>
      <c r="AF18" s="51" t="str">
        <f>IF(AB14="","","milliarden")</f>
        <v>milliarden</v>
      </c>
      <c r="AG18" s="51"/>
      <c r="AH18" s="51"/>
      <c r="AI18" s="51"/>
      <c r="AJ18" s="51"/>
      <c r="AK18" s="42" t="str">
        <f>IF(D6="Motile und intakte Spermien","("&amp;ROUNDDOWN(I22*((100-I26)/100),1)&amp;"%)","")</f>
        <v/>
      </c>
      <c r="AL18" s="42"/>
      <c r="AM18" s="42"/>
      <c r="AN18" s="42"/>
      <c r="AO18" s="4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</row>
    <row r="19" spans="3:61" ht="15" customHeight="1">
      <c r="C19" s="12"/>
      <c r="D19" s="13"/>
      <c r="E19" s="13"/>
      <c r="F19" s="13"/>
      <c r="G19" s="13"/>
      <c r="H19" s="13"/>
      <c r="I19" s="34"/>
      <c r="J19" s="34"/>
      <c r="K19" s="34"/>
      <c r="L19" s="34"/>
      <c r="M19" s="34"/>
      <c r="N19" s="34"/>
      <c r="O19" s="34"/>
      <c r="P19" s="13"/>
      <c r="Q19" s="13"/>
      <c r="R19" s="13"/>
      <c r="S19" s="13"/>
      <c r="T19" s="13"/>
      <c r="U19" s="13"/>
      <c r="V19" s="19"/>
      <c r="W19" s="13"/>
      <c r="X19" s="13"/>
      <c r="Y19" s="13"/>
      <c r="Z19" s="13"/>
      <c r="AA19" s="13"/>
      <c r="AB19" s="40"/>
      <c r="AC19" s="40"/>
      <c r="AD19" s="40"/>
      <c r="AE19" s="40"/>
      <c r="AF19" s="51"/>
      <c r="AG19" s="51"/>
      <c r="AH19" s="51"/>
      <c r="AI19" s="51"/>
      <c r="AJ19" s="51"/>
      <c r="AK19" s="42"/>
      <c r="AL19" s="42"/>
      <c r="AM19" s="42"/>
      <c r="AN19" s="42"/>
      <c r="AO19" s="43"/>
      <c r="AR19" s="3"/>
      <c r="AS19" s="3"/>
      <c r="AT19" s="3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3"/>
      <c r="BI19" s="3"/>
    </row>
    <row r="20" spans="3:61" ht="15" customHeight="1"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21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7"/>
      <c r="AR20" s="3"/>
      <c r="AS20" s="3"/>
      <c r="AT20" s="31">
        <f>IF(AT13="","",AT26-I14)</f>
        <v>1400</v>
      </c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"/>
      <c r="BI20" s="3"/>
    </row>
    <row r="21" spans="3:61" ht="15" customHeight="1"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4"/>
      <c r="AR21" s="3"/>
      <c r="AS21" s="3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"/>
      <c r="BI21" s="3"/>
    </row>
    <row r="22" spans="3:61" ht="15" customHeight="1">
      <c r="C22" s="12"/>
      <c r="D22" s="13"/>
      <c r="E22" s="13"/>
      <c r="F22" s="13"/>
      <c r="G22" s="13"/>
      <c r="H22" s="13"/>
      <c r="I22" s="33">
        <v>90</v>
      </c>
      <c r="J22" s="33"/>
      <c r="K22" s="33"/>
      <c r="L22" s="33"/>
      <c r="M22" s="33"/>
      <c r="N22" s="33"/>
      <c r="O22" s="33"/>
      <c r="P22" s="13"/>
      <c r="Q22" s="13"/>
      <c r="R22" s="13"/>
      <c r="S22" s="13"/>
      <c r="T22" s="13"/>
      <c r="U22" s="14"/>
      <c r="AA22" s="8"/>
      <c r="AB22" s="8"/>
      <c r="AC22" s="8"/>
      <c r="AD22" s="8"/>
      <c r="AE22" s="8"/>
      <c r="AF22" s="8"/>
      <c r="AG22" s="8"/>
      <c r="AH22" s="8"/>
      <c r="AI22" s="8"/>
      <c r="AJ22" s="8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</row>
    <row r="23" spans="3:61" ht="15" customHeight="1">
      <c r="C23" s="12"/>
      <c r="D23" s="13"/>
      <c r="E23" s="13"/>
      <c r="F23" s="13"/>
      <c r="G23" s="13"/>
      <c r="H23" s="13"/>
      <c r="I23" s="33"/>
      <c r="J23" s="33"/>
      <c r="K23" s="33"/>
      <c r="L23" s="33"/>
      <c r="M23" s="33"/>
      <c r="N23" s="33"/>
      <c r="O23" s="33"/>
      <c r="P23" s="13"/>
      <c r="Q23" s="13"/>
      <c r="R23" s="13"/>
      <c r="S23" s="13"/>
      <c r="T23" s="13"/>
      <c r="U23" s="14"/>
      <c r="AA23" s="8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</row>
    <row r="24" spans="3:61" ht="15" customHeight="1"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4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</row>
    <row r="25" spans="3:61" ht="15" customHeight="1"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4"/>
      <c r="AR25" s="3"/>
      <c r="AS25" s="3"/>
      <c r="AT25" s="3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3"/>
      <c r="BI25" s="3"/>
    </row>
    <row r="26" spans="3:61" ht="15" customHeight="1">
      <c r="C26" s="12"/>
      <c r="D26" s="13"/>
      <c r="E26" s="13"/>
      <c r="F26" s="13"/>
      <c r="G26" s="13"/>
      <c r="H26" s="13"/>
      <c r="I26" s="33">
        <v>10</v>
      </c>
      <c r="J26" s="33"/>
      <c r="K26" s="33"/>
      <c r="L26" s="33"/>
      <c r="M26" s="33"/>
      <c r="N26" s="33"/>
      <c r="O26" s="33"/>
      <c r="P26" s="13"/>
      <c r="Q26" s="13"/>
      <c r="R26" s="13"/>
      <c r="S26" s="13"/>
      <c r="T26" s="13"/>
      <c r="U26" s="14"/>
      <c r="AR26" s="3"/>
      <c r="AS26" s="3"/>
      <c r="AT26" s="39">
        <f>IF(AT13="","",AT13*AR6)</f>
        <v>1600</v>
      </c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"/>
      <c r="BI26" s="3"/>
    </row>
    <row r="27" spans="3:61" ht="15" customHeight="1">
      <c r="C27" s="12"/>
      <c r="D27" s="13"/>
      <c r="E27" s="13"/>
      <c r="F27" s="13"/>
      <c r="G27" s="13"/>
      <c r="H27" s="13"/>
      <c r="I27" s="33"/>
      <c r="J27" s="33"/>
      <c r="K27" s="33"/>
      <c r="L27" s="33"/>
      <c r="M27" s="33"/>
      <c r="N27" s="33"/>
      <c r="O27" s="33"/>
      <c r="P27" s="13"/>
      <c r="Q27" s="13"/>
      <c r="R27" s="13"/>
      <c r="S27" s="13"/>
      <c r="T27" s="13"/>
      <c r="U27" s="14"/>
      <c r="AR27" s="3"/>
      <c r="AS27" s="3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"/>
      <c r="BI27" s="3"/>
    </row>
    <row r="28" spans="3:61" ht="15" customHeight="1">
      <c r="C28" s="15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7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</row>
    <row r="29" spans="3:61" ht="15" customHeight="1"/>
    <row r="30" spans="3:61" ht="15" customHeight="1"/>
  </sheetData>
  <sheetProtection algorithmName="SHA-512" hashValue="6xoLkhjrOdpueFwdZkICQbNXvuZqtsNU7vRwOd+xlGcrJQOJlGgX/kt3iQ4mjo8oXtzpR2juef+Ftpwaj1gJvg==" saltValue="7bu0h5AA1o87uJXSuz0fZQ==" spinCount="100000" sheet="1" objects="1" scenarios="1" selectLockedCells="1"/>
  <mergeCells count="19">
    <mergeCell ref="A1:BK1"/>
    <mergeCell ref="D3:T5"/>
    <mergeCell ref="X3:AN5"/>
    <mergeCell ref="AR3:BH5"/>
    <mergeCell ref="D6:T7"/>
    <mergeCell ref="X6:AN7"/>
    <mergeCell ref="AR6:BH7"/>
    <mergeCell ref="AT20:BG21"/>
    <mergeCell ref="I22:O23"/>
    <mergeCell ref="I26:O27"/>
    <mergeCell ref="AT26:BG27"/>
    <mergeCell ref="AT13:BG15"/>
    <mergeCell ref="I14:O15"/>
    <mergeCell ref="AB14:AE15"/>
    <mergeCell ref="AF14:AJ15"/>
    <mergeCell ref="I18:O19"/>
    <mergeCell ref="AB18:AE19"/>
    <mergeCell ref="AF18:AJ19"/>
    <mergeCell ref="AK18:AO19"/>
  </mergeCells>
  <conditionalFormatting sqref="D6:T7">
    <cfRule type="containsBlanks" dxfId="9" priority="5">
      <formula>LEN(TRIM(D6))=0</formula>
    </cfRule>
  </conditionalFormatting>
  <conditionalFormatting sqref="I14:O15">
    <cfRule type="containsBlanks" dxfId="8" priority="2">
      <formula>LEN(TRIM(I14))=0</formula>
    </cfRule>
  </conditionalFormatting>
  <conditionalFormatting sqref="I18:O19">
    <cfRule type="containsBlanks" dxfId="7" priority="1">
      <formula>LEN(TRIM(I18))=0</formula>
    </cfRule>
  </conditionalFormatting>
  <conditionalFormatting sqref="X6:AN7">
    <cfRule type="containsBlanks" dxfId="6" priority="4">
      <formula>LEN(TRIM(X6))=0</formula>
    </cfRule>
  </conditionalFormatting>
  <conditionalFormatting sqref="AR6:BH7">
    <cfRule type="containsBlanks" dxfId="5" priority="3">
      <formula>LEN(TRIM(AR6))=0</formula>
    </cfRule>
  </conditionalFormatting>
  <dataValidations count="1">
    <dataValidation type="list" allowBlank="1" showInputMessage="1" showErrorMessage="1" sqref="D6:T7" xr:uid="{C0CD19A8-F538-4C1B-A761-1B0DCCE3B375}">
      <formula1>$A$2:$C$2</formula1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CF5C0-9DB0-41B9-B7BB-E8D7762F3933}">
  <dimension ref="A1:BK30"/>
  <sheetViews>
    <sheetView showGridLines="0" showRowColHeaders="0" zoomScale="110" zoomScaleNormal="110" workbookViewId="0">
      <selection activeCell="D6" sqref="D6:T7"/>
    </sheetView>
  </sheetViews>
  <sheetFormatPr defaultRowHeight="15"/>
  <cols>
    <col min="1" max="79" width="2.140625" style="1" customWidth="1"/>
    <col min="80" max="16384" width="9.140625" style="1"/>
  </cols>
  <sheetData>
    <row r="1" spans="1:63" ht="88.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</row>
    <row r="2" spans="1:63">
      <c r="A2" s="4" t="s">
        <v>13</v>
      </c>
      <c r="B2" s="4" t="s">
        <v>14</v>
      </c>
      <c r="C2" s="4" t="s">
        <v>15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3" t="s">
        <v>12</v>
      </c>
    </row>
    <row r="3" spans="1:63">
      <c r="D3" s="24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6"/>
      <c r="X3" s="24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6"/>
      <c r="AR3" s="24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6"/>
    </row>
    <row r="4" spans="1:63">
      <c r="D4" s="27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9"/>
      <c r="X4" s="27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9"/>
      <c r="AR4" s="27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9"/>
    </row>
    <row r="5" spans="1:63">
      <c r="D5" s="27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9"/>
      <c r="X5" s="27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9"/>
      <c r="AR5" s="27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9"/>
    </row>
    <row r="6" spans="1:63" ht="15" customHeight="1">
      <c r="D6" s="35" t="s">
        <v>13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X6" s="37">
        <v>3000</v>
      </c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R6" s="37">
        <v>80</v>
      </c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</row>
    <row r="7" spans="1:63" ht="15" customHeight="1"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</row>
    <row r="10" spans="1:63" ht="15" customHeight="1"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</row>
    <row r="11" spans="1:63" ht="15" customHeight="1"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</row>
    <row r="12" spans="1:63" ht="15" customHeight="1">
      <c r="C12" s="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8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1"/>
      <c r="AR12" s="3"/>
      <c r="AS12" s="3"/>
      <c r="AT12" s="3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3"/>
      <c r="BI12" s="3"/>
    </row>
    <row r="13" spans="1:63" ht="15" customHeight="1"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9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4"/>
      <c r="AR13" s="3"/>
      <c r="AS13" s="3"/>
      <c r="AT13" s="32">
        <f>IF(AB18="","",ROUNDDOWN(AB18/(X6/1000),0))</f>
        <v>20</v>
      </c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"/>
      <c r="BI13" s="3"/>
    </row>
    <row r="14" spans="1:63" ht="15" customHeight="1">
      <c r="C14" s="12"/>
      <c r="D14" s="13"/>
      <c r="E14" s="13"/>
      <c r="F14" s="13"/>
      <c r="G14" s="13"/>
      <c r="H14" s="13"/>
      <c r="I14" s="34">
        <v>200</v>
      </c>
      <c r="J14" s="34"/>
      <c r="K14" s="34"/>
      <c r="L14" s="34"/>
      <c r="M14" s="34"/>
      <c r="N14" s="34"/>
      <c r="O14" s="34"/>
      <c r="P14" s="13"/>
      <c r="Q14" s="13"/>
      <c r="R14" s="13"/>
      <c r="S14" s="13"/>
      <c r="T14" s="13"/>
      <c r="U14" s="13"/>
      <c r="V14" s="19"/>
      <c r="W14" s="13"/>
      <c r="X14" s="13"/>
      <c r="Y14" s="13"/>
      <c r="Z14" s="13"/>
      <c r="AA14" s="13"/>
      <c r="AB14" s="40">
        <f>IF(OR(I14="",I18=""),"",(I14*I18)/1000)</f>
        <v>60</v>
      </c>
      <c r="AC14" s="40"/>
      <c r="AD14" s="40"/>
      <c r="AE14" s="40"/>
      <c r="AF14" s="52" t="str">
        <f>IF(OR(I14="",I18=""),"","数十亿")</f>
        <v>数十亿</v>
      </c>
      <c r="AG14" s="52"/>
      <c r="AH14" s="52"/>
      <c r="AI14" s="52"/>
      <c r="AJ14" s="52"/>
      <c r="AK14" s="20"/>
      <c r="AL14" s="13"/>
      <c r="AM14" s="13"/>
      <c r="AN14" s="13"/>
      <c r="AO14" s="14"/>
      <c r="AR14" s="3"/>
      <c r="AS14" s="3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"/>
      <c r="BI14" s="3"/>
    </row>
    <row r="15" spans="1:63" ht="15" customHeight="1">
      <c r="C15" s="12"/>
      <c r="D15" s="13"/>
      <c r="E15" s="13"/>
      <c r="F15" s="13"/>
      <c r="G15" s="13"/>
      <c r="H15" s="13"/>
      <c r="I15" s="34"/>
      <c r="J15" s="34"/>
      <c r="K15" s="34"/>
      <c r="L15" s="34"/>
      <c r="M15" s="34"/>
      <c r="N15" s="34"/>
      <c r="O15" s="34"/>
      <c r="P15" s="13"/>
      <c r="Q15" s="13"/>
      <c r="R15" s="13"/>
      <c r="S15" s="13"/>
      <c r="T15" s="13"/>
      <c r="U15" s="13"/>
      <c r="V15" s="19"/>
      <c r="W15" s="13"/>
      <c r="X15" s="13"/>
      <c r="Y15" s="13"/>
      <c r="Z15" s="13"/>
      <c r="AA15" s="13"/>
      <c r="AB15" s="40"/>
      <c r="AC15" s="40"/>
      <c r="AD15" s="40"/>
      <c r="AE15" s="40"/>
      <c r="AF15" s="52"/>
      <c r="AG15" s="52"/>
      <c r="AH15" s="52"/>
      <c r="AI15" s="52"/>
      <c r="AJ15" s="52"/>
      <c r="AK15" s="20"/>
      <c r="AL15" s="13"/>
      <c r="AM15" s="13"/>
      <c r="AN15" s="13"/>
      <c r="AO15" s="14"/>
      <c r="AR15" s="3"/>
      <c r="AS15" s="3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"/>
      <c r="BI15" s="3"/>
    </row>
    <row r="16" spans="1:63" ht="15" customHeight="1"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9"/>
      <c r="W16" s="13"/>
      <c r="X16" s="13"/>
      <c r="Y16" s="13"/>
      <c r="Z16" s="13"/>
      <c r="AA16" s="20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4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</row>
    <row r="17" spans="3:61" ht="15" customHeight="1"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9"/>
      <c r="W17" s="13"/>
      <c r="X17" s="13"/>
      <c r="Y17" s="13"/>
      <c r="Z17" s="13"/>
      <c r="AA17" s="20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4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</row>
    <row r="18" spans="3:61" ht="15" customHeight="1">
      <c r="C18" s="12"/>
      <c r="D18" s="13"/>
      <c r="E18" s="13"/>
      <c r="F18" s="13"/>
      <c r="G18" s="13"/>
      <c r="H18" s="13"/>
      <c r="I18" s="34">
        <v>300</v>
      </c>
      <c r="J18" s="34"/>
      <c r="K18" s="34"/>
      <c r="L18" s="34"/>
      <c r="M18" s="34"/>
      <c r="N18" s="34"/>
      <c r="O18" s="34"/>
      <c r="P18" s="13"/>
      <c r="Q18" s="13"/>
      <c r="R18" s="13"/>
      <c r="S18" s="13"/>
      <c r="T18" s="13"/>
      <c r="U18" s="13"/>
      <c r="V18" s="19"/>
      <c r="W18" s="13"/>
      <c r="X18" s="13"/>
      <c r="Y18" s="13"/>
      <c r="Z18" s="13"/>
      <c r="AA18" s="13"/>
      <c r="AB18" s="40">
        <f>IF(AB14="","",IF(D6="精子总数",AB14,IF(D6="活动精子",AB14*I22%,AB14*(I22*((100-I26)/100)%))))</f>
        <v>60</v>
      </c>
      <c r="AC18" s="40"/>
      <c r="AD18" s="40"/>
      <c r="AE18" s="40"/>
      <c r="AF18" s="52" t="str">
        <f>IF(AB14="","","数十亿")</f>
        <v>数十亿</v>
      </c>
      <c r="AG18" s="52"/>
      <c r="AH18" s="52"/>
      <c r="AI18" s="52"/>
      <c r="AJ18" s="52"/>
      <c r="AK18" s="42" t="str">
        <f>IF(D6="活动和正常精子","("&amp;ROUNDDOWN(I22*((100-I26)/100),1)&amp;"%)","")</f>
        <v/>
      </c>
      <c r="AL18" s="42"/>
      <c r="AM18" s="42"/>
      <c r="AN18" s="42"/>
      <c r="AO18" s="4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</row>
    <row r="19" spans="3:61" ht="15" customHeight="1">
      <c r="C19" s="12"/>
      <c r="D19" s="13"/>
      <c r="E19" s="13"/>
      <c r="F19" s="13"/>
      <c r="G19" s="13"/>
      <c r="H19" s="13"/>
      <c r="I19" s="34"/>
      <c r="J19" s="34"/>
      <c r="K19" s="34"/>
      <c r="L19" s="34"/>
      <c r="M19" s="34"/>
      <c r="N19" s="34"/>
      <c r="O19" s="34"/>
      <c r="P19" s="13"/>
      <c r="Q19" s="13"/>
      <c r="R19" s="13"/>
      <c r="S19" s="13"/>
      <c r="T19" s="13"/>
      <c r="U19" s="13"/>
      <c r="V19" s="19"/>
      <c r="W19" s="13"/>
      <c r="X19" s="13"/>
      <c r="Y19" s="13"/>
      <c r="Z19" s="13"/>
      <c r="AA19" s="13"/>
      <c r="AB19" s="40"/>
      <c r="AC19" s="40"/>
      <c r="AD19" s="40"/>
      <c r="AE19" s="40"/>
      <c r="AF19" s="52"/>
      <c r="AG19" s="52"/>
      <c r="AH19" s="52"/>
      <c r="AI19" s="52"/>
      <c r="AJ19" s="52"/>
      <c r="AK19" s="42"/>
      <c r="AL19" s="42"/>
      <c r="AM19" s="42"/>
      <c r="AN19" s="42"/>
      <c r="AO19" s="43"/>
      <c r="AR19" s="3"/>
      <c r="AS19" s="3"/>
      <c r="AT19" s="3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3"/>
      <c r="BI19" s="3"/>
    </row>
    <row r="20" spans="3:61" ht="15" customHeight="1"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21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7"/>
      <c r="AR20" s="3"/>
      <c r="AS20" s="3"/>
      <c r="AT20" s="31">
        <f>IF(AT13="","",AT26-I14)</f>
        <v>1400</v>
      </c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"/>
      <c r="BI20" s="3"/>
    </row>
    <row r="21" spans="3:61" ht="15" customHeight="1"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4"/>
      <c r="AR21" s="3"/>
      <c r="AS21" s="3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"/>
      <c r="BI21" s="3"/>
    </row>
    <row r="22" spans="3:61" ht="15" customHeight="1">
      <c r="C22" s="12"/>
      <c r="D22" s="13"/>
      <c r="E22" s="13"/>
      <c r="F22" s="13"/>
      <c r="G22" s="13"/>
      <c r="H22" s="13"/>
      <c r="I22" s="33">
        <v>90</v>
      </c>
      <c r="J22" s="33"/>
      <c r="K22" s="33"/>
      <c r="L22" s="33"/>
      <c r="M22" s="33"/>
      <c r="N22" s="33"/>
      <c r="O22" s="33"/>
      <c r="P22" s="13"/>
      <c r="Q22" s="13"/>
      <c r="R22" s="13"/>
      <c r="S22" s="13"/>
      <c r="T22" s="13"/>
      <c r="U22" s="14"/>
      <c r="AA22" s="8"/>
      <c r="AB22" s="8"/>
      <c r="AC22" s="8"/>
      <c r="AD22" s="8"/>
      <c r="AE22" s="8"/>
      <c r="AF22" s="8"/>
      <c r="AG22" s="8"/>
      <c r="AH22" s="8"/>
      <c r="AI22" s="8"/>
      <c r="AJ22" s="8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</row>
    <row r="23" spans="3:61" ht="15" customHeight="1">
      <c r="C23" s="12"/>
      <c r="D23" s="13"/>
      <c r="E23" s="13"/>
      <c r="F23" s="13"/>
      <c r="G23" s="13"/>
      <c r="H23" s="13"/>
      <c r="I23" s="33"/>
      <c r="J23" s="33"/>
      <c r="K23" s="33"/>
      <c r="L23" s="33"/>
      <c r="M23" s="33"/>
      <c r="N23" s="33"/>
      <c r="O23" s="33"/>
      <c r="P23" s="13"/>
      <c r="Q23" s="13"/>
      <c r="R23" s="13"/>
      <c r="S23" s="13"/>
      <c r="T23" s="13"/>
      <c r="U23" s="14"/>
      <c r="AA23" s="8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</row>
    <row r="24" spans="3:61" ht="15" customHeight="1"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4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</row>
    <row r="25" spans="3:61" ht="15" customHeight="1"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4"/>
      <c r="AR25" s="3"/>
      <c r="AS25" s="3"/>
      <c r="AT25" s="3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3"/>
      <c r="BI25" s="3"/>
    </row>
    <row r="26" spans="3:61" ht="15" customHeight="1">
      <c r="C26" s="12"/>
      <c r="D26" s="13"/>
      <c r="E26" s="13"/>
      <c r="F26" s="13"/>
      <c r="G26" s="13"/>
      <c r="H26" s="13"/>
      <c r="I26" s="33">
        <v>10</v>
      </c>
      <c r="J26" s="33"/>
      <c r="K26" s="33"/>
      <c r="L26" s="33"/>
      <c r="M26" s="33"/>
      <c r="N26" s="33"/>
      <c r="O26" s="33"/>
      <c r="P26" s="13"/>
      <c r="Q26" s="13"/>
      <c r="R26" s="13"/>
      <c r="S26" s="13"/>
      <c r="T26" s="13"/>
      <c r="U26" s="14"/>
      <c r="AR26" s="3"/>
      <c r="AS26" s="3"/>
      <c r="AT26" s="39">
        <f>IF(AT13="","",AT13*AR6)</f>
        <v>1600</v>
      </c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"/>
      <c r="BI26" s="3"/>
    </row>
    <row r="27" spans="3:61" ht="15" customHeight="1">
      <c r="C27" s="12"/>
      <c r="D27" s="13"/>
      <c r="E27" s="13"/>
      <c r="F27" s="13"/>
      <c r="G27" s="13"/>
      <c r="H27" s="13"/>
      <c r="I27" s="33"/>
      <c r="J27" s="33"/>
      <c r="K27" s="33"/>
      <c r="L27" s="33"/>
      <c r="M27" s="33"/>
      <c r="N27" s="33"/>
      <c r="O27" s="33"/>
      <c r="P27" s="13"/>
      <c r="Q27" s="13"/>
      <c r="R27" s="13"/>
      <c r="S27" s="13"/>
      <c r="T27" s="13"/>
      <c r="U27" s="14"/>
      <c r="AR27" s="3"/>
      <c r="AS27" s="3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"/>
      <c r="BI27" s="3"/>
    </row>
    <row r="28" spans="3:61" ht="15" customHeight="1">
      <c r="C28" s="15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7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</row>
    <row r="29" spans="3:61" ht="15" customHeight="1"/>
    <row r="30" spans="3:61" ht="15" customHeight="1"/>
  </sheetData>
  <sheetProtection algorithmName="SHA-512" hashValue="aoG+fKWebE0jtRQkzAcLno9jYfAu8sZ+CBayKzSZGHdMNVsAFJMOW2ATxDjr8Rq/+wiyRC5I0Aezrm4IaP8ifQ==" saltValue="YVbmaXgK+lczaK01SvT7kw==" spinCount="100000" sheet="1" objects="1" scenarios="1" selectLockedCells="1"/>
  <mergeCells count="19">
    <mergeCell ref="A1:BK1"/>
    <mergeCell ref="D3:T5"/>
    <mergeCell ref="X3:AN5"/>
    <mergeCell ref="AR3:BH5"/>
    <mergeCell ref="D6:T7"/>
    <mergeCell ref="X6:AN7"/>
    <mergeCell ref="AR6:BH7"/>
    <mergeCell ref="AT20:BG21"/>
    <mergeCell ref="I22:O23"/>
    <mergeCell ref="I26:O27"/>
    <mergeCell ref="AT26:BG27"/>
    <mergeCell ref="AT13:BG15"/>
    <mergeCell ref="I14:O15"/>
    <mergeCell ref="AB14:AE15"/>
    <mergeCell ref="AF14:AJ15"/>
    <mergeCell ref="I18:O19"/>
    <mergeCell ref="AB18:AE19"/>
    <mergeCell ref="AF18:AJ19"/>
    <mergeCell ref="AK18:AO19"/>
  </mergeCells>
  <conditionalFormatting sqref="D6:T7">
    <cfRule type="containsBlanks" dxfId="4" priority="5">
      <formula>LEN(TRIM(D6))=0</formula>
    </cfRule>
  </conditionalFormatting>
  <conditionalFormatting sqref="I14:O15">
    <cfRule type="containsBlanks" dxfId="3" priority="2">
      <formula>LEN(TRIM(I14))=0</formula>
    </cfRule>
  </conditionalFormatting>
  <conditionalFormatting sqref="I18:O19">
    <cfRule type="containsBlanks" dxfId="2" priority="1">
      <formula>LEN(TRIM(I18))=0</formula>
    </cfRule>
  </conditionalFormatting>
  <conditionalFormatting sqref="X6:AN7">
    <cfRule type="containsBlanks" dxfId="1" priority="4">
      <formula>LEN(TRIM(X6))=0</formula>
    </cfRule>
  </conditionalFormatting>
  <conditionalFormatting sqref="AR6:BH7">
    <cfRule type="containsBlanks" dxfId="0" priority="3">
      <formula>LEN(TRIM(AR6))=0</formula>
    </cfRule>
  </conditionalFormatting>
  <dataValidations count="1">
    <dataValidation type="list" allowBlank="1" showInputMessage="1" showErrorMessage="1" sqref="D6:T7" xr:uid="{6E26C86C-A61B-4F8F-9669-1E29E733E912}">
      <formula1>$A$2:$C$2</formula1>
    </dataValidation>
  </dataValidations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pt</vt:lpstr>
      <vt:lpstr>es</vt:lpstr>
      <vt:lpstr>en</vt:lpstr>
      <vt:lpstr>de</vt:lpstr>
      <vt:lpstr>cn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Cálculo de Doses Minitube</dc:title>
  <dc:creator>Maurício H.C. Barros</dc:creator>
  <cp:keywords>Minitube</cp:keywords>
  <cp:lastModifiedBy>Maurício H.C. Barros</cp:lastModifiedBy>
  <cp:lastPrinted>2022-06-20T08:59:31Z</cp:lastPrinted>
  <dcterms:created xsi:type="dcterms:W3CDTF">2022-06-19T12:41:15Z</dcterms:created>
  <dcterms:modified xsi:type="dcterms:W3CDTF">2025-06-11T11:53:56Z</dcterms:modified>
</cp:coreProperties>
</file>